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I:\Aplik\w_spravni\hubená\Obecní dům\"/>
    </mc:Choice>
  </mc:AlternateContent>
  <bookViews>
    <workbookView xWindow="510" yWindow="525" windowWidth="17895" windowHeight="7110" activeTab="1"/>
  </bookViews>
  <sheets>
    <sheet name="Rekapitulace stavby" sheetId="1" r:id="rId1"/>
    <sheet name="Nymburk - Oprava venkovní..." sheetId="2" r:id="rId2"/>
    <sheet name="Pokyny pro vyplnění" sheetId="3" r:id="rId3"/>
  </sheets>
  <definedNames>
    <definedName name="_xlnm._FilterDatabase" localSheetId="1" hidden="1">'Nymburk - Oprava venkovní...'!$C$88:$K$187</definedName>
    <definedName name="_xlnm.Print_Titles" localSheetId="1">'Nymburk - Oprava venkovní...'!$88:$88</definedName>
    <definedName name="_xlnm.Print_Titles" localSheetId="0">'Rekapitulace stavby'!$49:$49</definedName>
    <definedName name="_xlnm.Print_Area" localSheetId="1">'Nymburk - Oprava venkovní...'!$C$4:$J$34,'Nymburk - Oprava venkovní...'!$C$40:$J$72,'Nymburk - Oprava venkovní...'!$C$78:$K$187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T184" i="2" s="1"/>
  <c r="R185" i="2"/>
  <c r="R184" i="2"/>
  <c r="P185" i="2"/>
  <c r="BK185" i="2"/>
  <c r="BK184" i="2" s="1"/>
  <c r="J184" i="2" s="1"/>
  <c r="J71" i="2" s="1"/>
  <c r="J185" i="2"/>
  <c r="BE185" i="2" s="1"/>
  <c r="BI183" i="2"/>
  <c r="BH183" i="2"/>
  <c r="BG183" i="2"/>
  <c r="BF183" i="2"/>
  <c r="T183" i="2"/>
  <c r="T182" i="2" s="1"/>
  <c r="R183" i="2"/>
  <c r="R182" i="2"/>
  <c r="P183" i="2"/>
  <c r="P182" i="2" s="1"/>
  <c r="BK183" i="2"/>
  <c r="BK182" i="2" s="1"/>
  <c r="J182" i="2" s="1"/>
  <c r="J70" i="2" s="1"/>
  <c r="J183" i="2"/>
  <c r="BE183" i="2" s="1"/>
  <c r="BI181" i="2"/>
  <c r="BH181" i="2"/>
  <c r="BG181" i="2"/>
  <c r="BF181" i="2"/>
  <c r="T181" i="2"/>
  <c r="T180" i="2" s="1"/>
  <c r="R181" i="2"/>
  <c r="R180" i="2"/>
  <c r="P181" i="2"/>
  <c r="P180" i="2" s="1"/>
  <c r="BK181" i="2"/>
  <c r="BK180" i="2" s="1"/>
  <c r="J180" i="2" s="1"/>
  <c r="J69" i="2" s="1"/>
  <c r="J181" i="2"/>
  <c r="BE181" i="2" s="1"/>
  <c r="BI179" i="2"/>
  <c r="BH179" i="2"/>
  <c r="BG179" i="2"/>
  <c r="BF179" i="2"/>
  <c r="T179" i="2"/>
  <c r="T178" i="2" s="1"/>
  <c r="R179" i="2"/>
  <c r="R178" i="2"/>
  <c r="P179" i="2"/>
  <c r="P178" i="2" s="1"/>
  <c r="BK179" i="2"/>
  <c r="BK178" i="2" s="1"/>
  <c r="J178" i="2" s="1"/>
  <c r="J68" i="2" s="1"/>
  <c r="J179" i="2"/>
  <c r="BE179" i="2" s="1"/>
  <c r="BI177" i="2"/>
  <c r="BH177" i="2"/>
  <c r="BG177" i="2"/>
  <c r="BF177" i="2"/>
  <c r="T177" i="2"/>
  <c r="T176" i="2" s="1"/>
  <c r="R177" i="2"/>
  <c r="R176" i="2"/>
  <c r="P177" i="2"/>
  <c r="P176" i="2" s="1"/>
  <c r="BK177" i="2"/>
  <c r="BK176" i="2" s="1"/>
  <c r="J176" i="2" s="1"/>
  <c r="J67" i="2" s="1"/>
  <c r="J177" i="2"/>
  <c r="BE177" i="2" s="1"/>
  <c r="BI175" i="2"/>
  <c r="BH175" i="2"/>
  <c r="BG175" i="2"/>
  <c r="BF175" i="2"/>
  <c r="T175" i="2"/>
  <c r="T174" i="2" s="1"/>
  <c r="T173" i="2" s="1"/>
  <c r="R175" i="2"/>
  <c r="R174" i="2" s="1"/>
  <c r="P175" i="2"/>
  <c r="P174" i="2" s="1"/>
  <c r="BK175" i="2"/>
  <c r="BK174" i="2" s="1"/>
  <c r="J175" i="2"/>
  <c r="BE175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T162" i="2" s="1"/>
  <c r="R163" i="2"/>
  <c r="R162" i="2"/>
  <c r="P163" i="2"/>
  <c r="BK163" i="2"/>
  <c r="BK162" i="2" s="1"/>
  <c r="J162" i="2" s="1"/>
  <c r="J64" i="2" s="1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T152" i="2" s="1"/>
  <c r="R153" i="2"/>
  <c r="P153" i="2"/>
  <c r="P152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T143" i="2"/>
  <c r="R144" i="2"/>
  <c r="P144" i="2"/>
  <c r="P143" i="2" s="1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T137" i="2" s="1"/>
  <c r="R138" i="2"/>
  <c r="P138" i="2"/>
  <c r="P137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T133" i="2"/>
  <c r="R134" i="2"/>
  <c r="P134" i="2"/>
  <c r="P133" i="2" s="1"/>
  <c r="BK134" i="2"/>
  <c r="BK133" i="2" s="1"/>
  <c r="J134" i="2"/>
  <c r="BE134" i="2"/>
  <c r="BI131" i="2"/>
  <c r="BH131" i="2"/>
  <c r="BG131" i="2"/>
  <c r="BF131" i="2"/>
  <c r="T131" i="2"/>
  <c r="T130" i="2"/>
  <c r="R131" i="2"/>
  <c r="R130" i="2"/>
  <c r="P131" i="2"/>
  <c r="P130" i="2"/>
  <c r="BK131" i="2"/>
  <c r="BK130" i="2"/>
  <c r="J130" i="2" s="1"/>
  <c r="J58" i="2" s="1"/>
  <c r="J131" i="2"/>
  <c r="BE131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T120" i="2" s="1"/>
  <c r="R121" i="2"/>
  <c r="P121" i="2"/>
  <c r="P120" i="2"/>
  <c r="BK121" i="2"/>
  <c r="J121" i="2"/>
  <c r="BE121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T104" i="2"/>
  <c r="R105" i="2"/>
  <c r="R104" i="2"/>
  <c r="P105" i="2"/>
  <c r="P104" i="2"/>
  <c r="BK105" i="2"/>
  <c r="BK104" i="2"/>
  <c r="J104" i="2" s="1"/>
  <c r="J56" i="2" s="1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T99" i="2" s="1"/>
  <c r="R100" i="2"/>
  <c r="R99" i="2" s="1"/>
  <c r="P100" i="2"/>
  <c r="P99" i="2" s="1"/>
  <c r="BK100" i="2"/>
  <c r="BK99" i="2" s="1"/>
  <c r="J99" i="2" s="1"/>
  <c r="J55" i="2" s="1"/>
  <c r="J100" i="2"/>
  <c r="BE100" i="2" s="1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2" i="2"/>
  <c r="F32" i="2"/>
  <c r="BD52" i="1" s="1"/>
  <c r="BD51" i="1" s="1"/>
  <c r="W30" i="1" s="1"/>
  <c r="BH92" i="2"/>
  <c r="BG92" i="2"/>
  <c r="F30" i="2" s="1"/>
  <c r="BB52" i="1" s="1"/>
  <c r="BB51" i="1" s="1"/>
  <c r="BF92" i="2"/>
  <c r="T92" i="2"/>
  <c r="T91" i="2"/>
  <c r="R92" i="2"/>
  <c r="P92" i="2"/>
  <c r="P91" i="2" s="1"/>
  <c r="P90" i="2" s="1"/>
  <c r="BK92" i="2"/>
  <c r="BK91" i="2" s="1"/>
  <c r="J92" i="2"/>
  <c r="BE92" i="2" s="1"/>
  <c r="F83" i="2"/>
  <c r="E81" i="2"/>
  <c r="F45" i="2"/>
  <c r="E43" i="2"/>
  <c r="J19" i="2"/>
  <c r="E19" i="2"/>
  <c r="J85" i="2" s="1"/>
  <c r="J47" i="2"/>
  <c r="J18" i="2"/>
  <c r="J16" i="2"/>
  <c r="E16" i="2"/>
  <c r="F48" i="2" s="1"/>
  <c r="F86" i="2"/>
  <c r="J15" i="2"/>
  <c r="J13" i="2"/>
  <c r="E13" i="2"/>
  <c r="F85" i="2" s="1"/>
  <c r="J12" i="2"/>
  <c r="J10" i="2"/>
  <c r="J83" i="2" s="1"/>
  <c r="AS51" i="1"/>
  <c r="L47" i="1"/>
  <c r="AM46" i="1"/>
  <c r="L46" i="1"/>
  <c r="AM44" i="1"/>
  <c r="L44" i="1"/>
  <c r="L42" i="1"/>
  <c r="L41" i="1"/>
  <c r="BK173" i="2" l="1"/>
  <c r="J173" i="2" s="1"/>
  <c r="J65" i="2" s="1"/>
  <c r="J174" i="2"/>
  <c r="J66" i="2" s="1"/>
  <c r="T90" i="2"/>
  <c r="T89" i="2" s="1"/>
  <c r="J29" i="2"/>
  <c r="AW52" i="1" s="1"/>
  <c r="R91" i="2"/>
  <c r="R90" i="2" s="1"/>
  <c r="T132" i="2"/>
  <c r="BK143" i="2"/>
  <c r="J143" i="2" s="1"/>
  <c r="J62" i="2" s="1"/>
  <c r="R143" i="2"/>
  <c r="F31" i="2"/>
  <c r="BC52" i="1" s="1"/>
  <c r="BC51" i="1" s="1"/>
  <c r="W29" i="1" s="1"/>
  <c r="BK120" i="2"/>
  <c r="J120" i="2" s="1"/>
  <c r="J57" i="2" s="1"/>
  <c r="R120" i="2"/>
  <c r="R133" i="2"/>
  <c r="BK137" i="2"/>
  <c r="J137" i="2" s="1"/>
  <c r="J61" i="2" s="1"/>
  <c r="R137" i="2"/>
  <c r="BK152" i="2"/>
  <c r="J152" i="2" s="1"/>
  <c r="J63" i="2" s="1"/>
  <c r="R152" i="2"/>
  <c r="P162" i="2"/>
  <c r="P132" i="2" s="1"/>
  <c r="R173" i="2"/>
  <c r="P184" i="2"/>
  <c r="P173" i="2" s="1"/>
  <c r="W28" i="1"/>
  <c r="AX51" i="1"/>
  <c r="BK90" i="2"/>
  <c r="J91" i="2"/>
  <c r="J54" i="2" s="1"/>
  <c r="AY51" i="1"/>
  <c r="R132" i="2"/>
  <c r="F28" i="2"/>
  <c r="AZ52" i="1" s="1"/>
  <c r="AZ51" i="1" s="1"/>
  <c r="J28" i="2"/>
  <c r="AV52" i="1" s="1"/>
  <c r="AT52" i="1" s="1"/>
  <c r="J133" i="2"/>
  <c r="J60" i="2" s="1"/>
  <c r="F29" i="2"/>
  <c r="BA52" i="1" s="1"/>
  <c r="BA51" i="1" s="1"/>
  <c r="J45" i="2"/>
  <c r="F47" i="2"/>
  <c r="P89" i="2" l="1"/>
  <c r="AU52" i="1" s="1"/>
  <c r="AU51" i="1" s="1"/>
  <c r="BK132" i="2"/>
  <c r="J132" i="2" s="1"/>
  <c r="J59" i="2" s="1"/>
  <c r="R89" i="2"/>
  <c r="J90" i="2"/>
  <c r="J53" i="2" s="1"/>
  <c r="BK89" i="2"/>
  <c r="J89" i="2" s="1"/>
  <c r="W27" i="1"/>
  <c r="AW51" i="1"/>
  <c r="AK27" i="1" s="1"/>
  <c r="AV51" i="1"/>
  <c r="W26" i="1"/>
  <c r="J52" i="2" l="1"/>
  <c r="J25" i="2"/>
  <c r="AK26" i="1"/>
  <c r="AT51" i="1"/>
  <c r="J34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<sst xmlns="http://schemas.openxmlformats.org/spreadsheetml/2006/main" count="1876" uniqueCount="581">
  <si>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</si>
  <si>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</si>
  <si>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</si>
  <si>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</si>
  <si>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</si>
  <si>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</si>
  <si>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</si>
  <si>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{2619abbb-4285-4245-9e93-7a96535330eb}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</si>
  <si>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</si>
  <si>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</si>
  <si>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</si>
  <si>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</si>
  <si>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</si>
  <si>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</si>
  <si>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</si>
  <si>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</si>
  <si>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Nymburk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</si>
  <si>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</si>
  <si>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</si>
  <si>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venkovního obložení Obecní dům, Bedřicha Smetany čp.55, Nymburk-změna</t>
  </si>
  <si>
    <t>KSO:</t>
  </si>
  <si>
    <t/>
  </si>
  <si>
    <t>CC-CZ:</t>
  </si>
  <si>
    <t>Místo:</t>
  </si>
  <si>
    <t xml:space="preserve"> </t>
  </si>
  <si>
    <t>Datum:</t>
  </si>
  <si>
    <t>31. 3. 2017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</si>
  <si>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</si>
  <si>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</si>
  <si>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</si>
  <si>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</si>
  <si>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</si>
  <si>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</si>
  <si>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</si>
  <si>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</si>
  <si>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vypracovala Hana pejšová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</si>
  <si>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</si>
  <si>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</si>
  <si>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</si>
  <si>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</si>
  <si>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</si>
  <si>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</si>
  <si>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</si>
  <si>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</si>
  <si>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</si>
  <si>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</si>
  <si>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</si>
  <si>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</si>
  <si>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</si>
  <si>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</si>
  <si>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</si>
  <si>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</si>
  <si>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</si>
  <si>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</si>
  <si>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</si>
  <si>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</si>
  <si>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</si>
  <si>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</si>
  <si>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</si>
  <si>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</si>
  <si>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</si>
  <si>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</si>
  <si>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</si>
  <si>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</si>
  <si>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</si>
  <si>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</si>
  <si>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</si>
  <si>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</si>
  <si>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</si>
  <si>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</si>
  <si>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</si>
  <si>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</si>
  <si>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</si>
  <si>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</si>
  <si>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</si>
  <si>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</si>
  <si>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</si>
  <si>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</si>
  <si>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</si>
  <si>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</si>
  <si>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</si>
  <si>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</si>
  <si>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</si>
  <si>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</si>
  <si>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</si>
  <si>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</si>
  <si>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</si>
  <si>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</si>
  <si>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</si>
  <si>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</si>
  <si>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</si>
  <si>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</si>
  <si>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</si>
  <si>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</si>
  <si>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</si>
  <si>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</si>
  <si>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</si>
  <si>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</si>
  <si>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771 - Podlahy z dlaždic</t>
  </si>
  <si>
    <t xml:space="preserve">    772 - Podlahy z kamene</t>
  </si>
  <si>
    <t xml:space="preserve">    782 - Dokončovací práce - obklady z kamene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</si>
  <si>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</si>
  <si>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</si>
  <si>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</si>
  <si>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</si>
  <si>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</si>
  <si>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</si>
  <si>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</si>
  <si>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</si>
  <si>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</si>
  <si>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</si>
  <si>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</si>
  <si>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</si>
  <si>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</si>
  <si>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</si>
  <si>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</si>
  <si>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</si>
  <si>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</si>
  <si>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</si>
  <si>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</si>
  <si>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</si>
  <si>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</si>
  <si>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</si>
  <si>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</si>
  <si>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</si>
  <si>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</si>
  <si>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</si>
  <si>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111251013</t>
  </si>
  <si>
    <t>Prořezání stávajících okrasných dřevin</t>
  </si>
  <si>
    <t>ar</t>
  </si>
  <si>
    <t>CS ÚRS 2017 01</t>
  </si>
  <si>
    <t>4</t>
  </si>
  <si>
    <t>46996745</t>
  </si>
  <si>
    <t>VV</t>
  </si>
  <si>
    <t>((2+5,1+4,55)*2+13)*0,5</t>
  </si>
  <si>
    <t>113106121</t>
  </si>
  <si>
    <t>Rozebrání okapového chodníčku z kamenných dlaždic - lože zůstává</t>
  </si>
  <si>
    <t>m2</t>
  </si>
  <si>
    <t>-2129531542</t>
  </si>
  <si>
    <t>3</t>
  </si>
  <si>
    <t>184813211</t>
  </si>
  <si>
    <t>Ochranné oplocení  okrasných keřů výšky do 1500 mm</t>
  </si>
  <si>
    <t>m</t>
  </si>
  <si>
    <t>-586260604</t>
  </si>
  <si>
    <t>919811111</t>
  </si>
  <si>
    <t>Střih keřů  výšky do 1 m ručně</t>
  </si>
  <si>
    <t>-359339156</t>
  </si>
  <si>
    <t>(5,1+4+2)*2+13</t>
  </si>
  <si>
    <t>6</t>
  </si>
  <si>
    <t>Úpravy povrchů, podlahy a osazování výplní</t>
  </si>
  <si>
    <t>5</t>
  </si>
  <si>
    <t>632451446</t>
  </si>
  <si>
    <t>Potěr pískocementový tl do 40 mm tř. C 25 běžný</t>
  </si>
  <si>
    <t>1370023005</t>
  </si>
  <si>
    <t>42,4+102,78</t>
  </si>
  <si>
    <t>63721122R</t>
  </si>
  <si>
    <t>Zpětné položení okapového chodníčku ze stávající dlažby do nového lože se zalitím spár MC</t>
  </si>
  <si>
    <t>989104256</t>
  </si>
  <si>
    <t>7</t>
  </si>
  <si>
    <t>64294412R</t>
  </si>
  <si>
    <t>Dodávka a osazování atypických žaluzií vč zámečnických prvků, kompl prov - D+M+žárové pozinkování ( Z1+Z2+K2)</t>
  </si>
  <si>
    <t>kus</t>
  </si>
  <si>
    <t>-784763343</t>
  </si>
  <si>
    <t>9</t>
  </si>
  <si>
    <t>Ostatní konstrukce a práce, bourání</t>
  </si>
  <si>
    <t>8</t>
  </si>
  <si>
    <t>952902121</t>
  </si>
  <si>
    <t xml:space="preserve">Očištění povrchu zametení </t>
  </si>
  <si>
    <t>-74208349</t>
  </si>
  <si>
    <t>26,65+42,4+102,78</t>
  </si>
  <si>
    <t>952902131</t>
  </si>
  <si>
    <t>Čištění budov omytí</t>
  </si>
  <si>
    <t>-975813580</t>
  </si>
  <si>
    <t>10</t>
  </si>
  <si>
    <t>965045111</t>
  </si>
  <si>
    <t xml:space="preserve">Bourání potěrů cementových nebo pískocementových tl do 50 mm </t>
  </si>
  <si>
    <t>1329704562</t>
  </si>
  <si>
    <t>42,9+102,78</t>
  </si>
  <si>
    <t>11</t>
  </si>
  <si>
    <t>965081222</t>
  </si>
  <si>
    <t>Bourání podlah z dlaždic keramických tl přes 10 mm vč lože</t>
  </si>
  <si>
    <t>-1740009071</t>
  </si>
  <si>
    <t>13,43+17,25+11,72</t>
  </si>
  <si>
    <t>12</t>
  </si>
  <si>
    <t>965081332</t>
  </si>
  <si>
    <t>Bourání podlah z dlaždic kamenných tl do 30 mm vč lože</t>
  </si>
  <si>
    <t>-811065315</t>
  </si>
  <si>
    <t>51,84+3,46+3,52+25,86+18,1</t>
  </si>
  <si>
    <t>13</t>
  </si>
  <si>
    <t>976072231</t>
  </si>
  <si>
    <t>Vybourání výplní otvorů pro VZT ( sloupky, rámeček, žaluzie)</t>
  </si>
  <si>
    <t>623074020</t>
  </si>
  <si>
    <t>4*4</t>
  </si>
  <si>
    <t>14</t>
  </si>
  <si>
    <t>978059641</t>
  </si>
  <si>
    <t>Odsekání a odebrání obkladů stěn z vnějších obkládaček plochy přes 1 m2</t>
  </si>
  <si>
    <t>519932568</t>
  </si>
  <si>
    <t>0,0030+13,95+12,7</t>
  </si>
  <si>
    <t>979054441</t>
  </si>
  <si>
    <t>Očištění vybouraných z desek nebo dlaždic</t>
  </si>
  <si>
    <t>798519454</t>
  </si>
  <si>
    <t>15,76+102,78-71,946+42,4-33,92+26,65-15,65</t>
  </si>
  <si>
    <t>997</t>
  </si>
  <si>
    <t>Přesun sutě</t>
  </si>
  <si>
    <t>16</t>
  </si>
  <si>
    <t>997013111</t>
  </si>
  <si>
    <t>Vnitrostaveništní doprava suti a vybouraných hmot vodorvně do 50 m s použitím mechanizace</t>
  </si>
  <si>
    <t>t</t>
  </si>
  <si>
    <t>-1008798960</t>
  </si>
  <si>
    <t>17</t>
  </si>
  <si>
    <t>997013511</t>
  </si>
  <si>
    <t>Odvoz suti a vybouraných hmot z meziskládky na skládku do 1 km s naložením a se složením</t>
  </si>
  <si>
    <t>-726987684</t>
  </si>
  <si>
    <t>18</t>
  </si>
  <si>
    <t>997013599</t>
  </si>
  <si>
    <t>Příplatek k odvozu suti a vybouraných hmot na skládku ZKD 1 km přes 1 km</t>
  </si>
  <si>
    <t>1366545065</t>
  </si>
  <si>
    <t>23,338*14</t>
  </si>
  <si>
    <t>19</t>
  </si>
  <si>
    <t>997013802</t>
  </si>
  <si>
    <t>Poplatek za uložení stavebního kamenné dlažby na skládce (skládkovné)</t>
  </si>
  <si>
    <t>535513529</t>
  </si>
  <si>
    <t>1,66+6,475</t>
  </si>
  <si>
    <t>20</t>
  </si>
  <si>
    <t>997013803</t>
  </si>
  <si>
    <t>Poplatek za uložení stavebního odpadu z keramických materiálů na skládce (skládkovné)</t>
  </si>
  <si>
    <t>25206319</t>
  </si>
  <si>
    <t>997013831</t>
  </si>
  <si>
    <t>Poplatek za uložení stavebního směsného odpadu na skládce (skládkovné)</t>
  </si>
  <si>
    <t>-679066691</t>
  </si>
  <si>
    <t>23,338-8,135-1,933</t>
  </si>
  <si>
    <t>998</t>
  </si>
  <si>
    <t>Přesun hmot</t>
  </si>
  <si>
    <t>22</t>
  </si>
  <si>
    <t>998231311</t>
  </si>
  <si>
    <t>198383179</t>
  </si>
  <si>
    <t>PSV</t>
  </si>
  <si>
    <t>Práce a dodávky PSV</t>
  </si>
  <si>
    <t>711</t>
  </si>
  <si>
    <t>Izolace proti vodě, vlhkosti a plynům</t>
  </si>
  <si>
    <t>23</t>
  </si>
  <si>
    <t>71113581R</t>
  </si>
  <si>
    <t>Výměna asfaltové izolace asf pásy a penetrací pod obklad dle stávajících vrstev,kompl prov</t>
  </si>
  <si>
    <t>549912815</t>
  </si>
  <si>
    <t>24</t>
  </si>
  <si>
    <t>711413111</t>
  </si>
  <si>
    <t>Izolace proti vodě za studena vodorovné SCHOMBURG těsnicí hmotou COMBIFLEX-C2</t>
  </si>
  <si>
    <t>-514790644</t>
  </si>
  <si>
    <t>25</t>
  </si>
  <si>
    <t>998711201</t>
  </si>
  <si>
    <t>Přesun hmot procentní pro izolace proti vodě, vlhkosti a plynům v objektech v do 6 m</t>
  </si>
  <si>
    <t>%</t>
  </si>
  <si>
    <t>472669493</t>
  </si>
  <si>
    <t>764</t>
  </si>
  <si>
    <t>Konstrukce klempířské</t>
  </si>
  <si>
    <t>26</t>
  </si>
  <si>
    <t>764002851</t>
  </si>
  <si>
    <t>Demontáž oplechování parapetů do suti</t>
  </si>
  <si>
    <t>-43210868</t>
  </si>
  <si>
    <t>2*4</t>
  </si>
  <si>
    <t>27</t>
  </si>
  <si>
    <t>764216442</t>
  </si>
  <si>
    <t>Oplechování rovných parapetů celoplošně lepené z Pz plechu rš 200 mm</t>
  </si>
  <si>
    <t>1127326956</t>
  </si>
  <si>
    <t>28</t>
  </si>
  <si>
    <t>998764201</t>
  </si>
  <si>
    <t>Přesun hmot procentní pro konstrukce klempířské v objektech v do 6 m</t>
  </si>
  <si>
    <t>366626598</t>
  </si>
  <si>
    <t>771</t>
  </si>
  <si>
    <t>Podlahy z dlaždic</t>
  </si>
  <si>
    <t>29</t>
  </si>
  <si>
    <t>771571114</t>
  </si>
  <si>
    <t>Montáž podlah z keramických dlaždic režných hladkých do malty do 19 ks/m2</t>
  </si>
  <si>
    <t>1863603467</t>
  </si>
  <si>
    <t>30</t>
  </si>
  <si>
    <t>M</t>
  </si>
  <si>
    <t>59761200R</t>
  </si>
  <si>
    <t>dlažba keramická vel 250x250x30 ( glazurovaná cihla) - vzhled dle stávajících - doplnění 80%</t>
  </si>
  <si>
    <t>32</t>
  </si>
  <si>
    <t>-1224146109</t>
  </si>
  <si>
    <t>42,400*0,8</t>
  </si>
  <si>
    <t>33,92*1,1 'Přepočtené koeficientem množství</t>
  </si>
  <si>
    <t>31</t>
  </si>
  <si>
    <t>7715891R1</t>
  </si>
  <si>
    <t>Příplatek za řezání - předopklad</t>
  </si>
  <si>
    <t>soub</t>
  </si>
  <si>
    <t>1234196502</t>
  </si>
  <si>
    <t>771591111</t>
  </si>
  <si>
    <t>Podlahy penetrace podkladu</t>
  </si>
  <si>
    <t>1082926819</t>
  </si>
  <si>
    <t>33</t>
  </si>
  <si>
    <t>998771201</t>
  </si>
  <si>
    <t>Přesun hmot procentní pro podlahy z dlaždic v objektech v do 6 m</t>
  </si>
  <si>
    <t>-988732314</t>
  </si>
  <si>
    <t>772</t>
  </si>
  <si>
    <t>Podlahy z kamene</t>
  </si>
  <si>
    <t>34</t>
  </si>
  <si>
    <t>772521140</t>
  </si>
  <si>
    <t>Kladení dlažby z kamene z pravoúhlých desek a dlaždic do malty tl do 30 mm</t>
  </si>
  <si>
    <t>525671897</t>
  </si>
  <si>
    <t>35</t>
  </si>
  <si>
    <t>5838111R1</t>
  </si>
  <si>
    <t>dlažba žulová (diorit světlý) leštěná tl 30 mm - vzhled dle stávajích - doplnění 70%</t>
  </si>
  <si>
    <t>-1594746515</t>
  </si>
  <si>
    <t>102,780*0,7</t>
  </si>
  <si>
    <t>71,946*1,1 'Přepočtené koeficientem množství</t>
  </si>
  <si>
    <t>36</t>
  </si>
  <si>
    <t>772991111</t>
  </si>
  <si>
    <t>Penetrace podkladu dlažby z kamene</t>
  </si>
  <si>
    <t>833492454</t>
  </si>
  <si>
    <t>37</t>
  </si>
  <si>
    <t>772991411</t>
  </si>
  <si>
    <t>Základní čištění nově položených kamenných dlažeb vysátím a setřením vlhkým mopem</t>
  </si>
  <si>
    <t>-1918550033</t>
  </si>
  <si>
    <t>38</t>
  </si>
  <si>
    <t>772991421</t>
  </si>
  <si>
    <t>Impregnační nátěr nově položených kamenných dlažeb včetně základní čištění jednovrstvý</t>
  </si>
  <si>
    <t>-2021771928</t>
  </si>
  <si>
    <t>39</t>
  </si>
  <si>
    <t>998772201</t>
  </si>
  <si>
    <t>Přesun hmot procentní pro podlahy z kamene v objektech v do 6 m</t>
  </si>
  <si>
    <t>2070364434</t>
  </si>
  <si>
    <t>782</t>
  </si>
  <si>
    <t>Dokončovací práce - obklady z kamene</t>
  </si>
  <si>
    <t>40</t>
  </si>
  <si>
    <t>7821321R1</t>
  </si>
  <si>
    <t>Montáž obkladu stěn z pravoúhlých desek z tvrdého kamene tl do 30 mm kotvených</t>
  </si>
  <si>
    <t>180855060</t>
  </si>
  <si>
    <t>41</t>
  </si>
  <si>
    <t>-365897303</t>
  </si>
  <si>
    <t>26,650*0,7</t>
  </si>
  <si>
    <t>18,655*1,1 'Přepočtené koeficientem množství</t>
  </si>
  <si>
    <t>42</t>
  </si>
  <si>
    <t>782191111</t>
  </si>
  <si>
    <t>Příplatek k montáži obkladu stěn z kamene za plochu do 10 m2</t>
  </si>
  <si>
    <t>-1076587289</t>
  </si>
  <si>
    <t>43</t>
  </si>
  <si>
    <t>782191141</t>
  </si>
  <si>
    <t>Příplatek k montáži obkladu stěn z kamene za použití kovových kotev k uchycení obkladu</t>
  </si>
  <si>
    <t>1796502080</t>
  </si>
  <si>
    <t>44</t>
  </si>
  <si>
    <t>7821911R1</t>
  </si>
  <si>
    <t>Příplatek za řezání dlažby na stěny i podlahu - předpoklad</t>
  </si>
  <si>
    <t>-1856483614</t>
  </si>
  <si>
    <t>45</t>
  </si>
  <si>
    <t>782991411</t>
  </si>
  <si>
    <t>Základní čištění nových kamenných obkladů vysátím a setřením vlhkým hadrem</t>
  </si>
  <si>
    <t>-372152057</t>
  </si>
  <si>
    <t>46</t>
  </si>
  <si>
    <t>782991421</t>
  </si>
  <si>
    <t>Základní čištění nových kamenných obkladů včetně jednovrstvého impregnačního nátěru</t>
  </si>
  <si>
    <t>-1846535993</t>
  </si>
  <si>
    <t>47</t>
  </si>
  <si>
    <t>998782201</t>
  </si>
  <si>
    <t>Přesun hmot procentní pro obklady kamenné v objektech v do 6 m</t>
  </si>
  <si>
    <t>-1943513020</t>
  </si>
  <si>
    <t>VRN</t>
  </si>
  <si>
    <t>Vedlejší rozpočtové náklady</t>
  </si>
  <si>
    <t>VRN1</t>
  </si>
  <si>
    <t>Průzkumné, geodetické a projektové práce</t>
  </si>
  <si>
    <t>48</t>
  </si>
  <si>
    <t>013254000</t>
  </si>
  <si>
    <t>Dokumentace skutečného provedení stavby vč výkresu spárořezů</t>
  </si>
  <si>
    <t>1024</t>
  </si>
  <si>
    <t>-334339129</t>
  </si>
  <si>
    <t>VRN3</t>
  </si>
  <si>
    <t>Zařízení staveniště</t>
  </si>
  <si>
    <t>49</t>
  </si>
  <si>
    <t>030001000</t>
  </si>
  <si>
    <t>-873435606</t>
  </si>
  <si>
    <t>VRN4</t>
  </si>
  <si>
    <t>Inženýrská činnost</t>
  </si>
  <si>
    <t>50</t>
  </si>
  <si>
    <t>045002000</t>
  </si>
  <si>
    <t>Kompletační a koordinační činnost</t>
  </si>
  <si>
    <t>-860459912</t>
  </si>
  <si>
    <t>VRN6</t>
  </si>
  <si>
    <t>Územní vlivy</t>
  </si>
  <si>
    <t>51</t>
  </si>
  <si>
    <t>062002000</t>
  </si>
  <si>
    <t>Ztížené dopravní podmínky</t>
  </si>
  <si>
    <t>-684011151</t>
  </si>
  <si>
    <t>VRN7</t>
  </si>
  <si>
    <t>Provozní vlivy</t>
  </si>
  <si>
    <t>52</t>
  </si>
  <si>
    <t>079002000</t>
  </si>
  <si>
    <t>Ostatní provozní vlivy</t>
  </si>
  <si>
    <t>1883702121</t>
  </si>
  <si>
    <t>VRN9</t>
  </si>
  <si>
    <t>Ostatní náklady</t>
  </si>
  <si>
    <t>53</t>
  </si>
  <si>
    <t>090001000</t>
  </si>
  <si>
    <t>Zábor  na měsíc</t>
  </si>
  <si>
    <t>1913205218</t>
  </si>
  <si>
    <t>1*(6+8+6,5)*2+31</t>
  </si>
  <si>
    <t>54</t>
  </si>
  <si>
    <t>091002000</t>
  </si>
  <si>
    <t>Ostatní náklady související s objektem</t>
  </si>
  <si>
    <t>-2042853201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</si>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</sst>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0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horizontal="center" vertical="center"/>
    </xf>
    <xf numFmtId="49" fontId="32" fillId="0" borderId="28" xfId="0" applyNumberFormat="1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167" fontId="32" fillId="0" borderId="28" xfId="0" applyNumberFormat="1" applyFont="1" applyBorder="1" applyAlignment="1" applyProtection="1">
      <alignment vertical="center"/>
    </xf>
    <xf numFmtId="4" fontId="32" fillId="4" borderId="28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</xf>
    <xf numFmtId="0" fontId="32" fillId="0" borderId="5" xfId="0" applyFont="1" applyBorder="1" applyAlignment="1">
      <alignment vertical="center"/>
    </xf>
    <xf numFmtId="0" fontId="32" fillId="4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0" fillId="0" borderId="0" xfId="0"/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7" fillId="3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30" t="s">
        <v>16</v>
      </c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26"/>
      <c r="AQ5" s="28"/>
      <c r="BE5" s="328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32" t="s">
        <v>19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26"/>
      <c r="AQ6" s="28"/>
      <c r="BE6" s="329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29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29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29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29"/>
      <c r="BS10" s="21" t="s">
        <v>8</v>
      </c>
    </row>
    <row r="11" spans="1:74" ht="18.399999999999999" customHeight="1">
      <c r="B11" s="25"/>
      <c r="C11" s="26"/>
      <c r="D11" s="26"/>
      <c r="E11" s="32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29</v>
      </c>
      <c r="AL11" s="26"/>
      <c r="AM11" s="26"/>
      <c r="AN11" s="32" t="s">
        <v>21</v>
      </c>
      <c r="AO11" s="26"/>
      <c r="AP11" s="26"/>
      <c r="AQ11" s="28"/>
      <c r="BE11" s="329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29"/>
      <c r="BS12" s="21" t="s">
        <v>8</v>
      </c>
    </row>
    <row r="13" spans="1:74" ht="14.45" customHeight="1">
      <c r="B13" s="25"/>
      <c r="C13" s="26"/>
      <c r="D13" s="34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31</v>
      </c>
      <c r="AO13" s="26"/>
      <c r="AP13" s="26"/>
      <c r="AQ13" s="28"/>
      <c r="BE13" s="329"/>
      <c r="BS13" s="21" t="s">
        <v>8</v>
      </c>
    </row>
    <row r="14" spans="1:74" ht="15">
      <c r="B14" s="25"/>
      <c r="C14" s="26"/>
      <c r="D14" s="26"/>
      <c r="E14" s="333" t="s">
        <v>31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4" t="s">
        <v>29</v>
      </c>
      <c r="AL14" s="26"/>
      <c r="AM14" s="26"/>
      <c r="AN14" s="36" t="s">
        <v>31</v>
      </c>
      <c r="AO14" s="26"/>
      <c r="AP14" s="26"/>
      <c r="AQ14" s="28"/>
      <c r="BE14" s="329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29"/>
      <c r="BS15" s="21" t="s">
        <v>6</v>
      </c>
    </row>
    <row r="16" spans="1:74" ht="14.45" customHeight="1">
      <c r="B16" s="25"/>
      <c r="C16" s="26"/>
      <c r="D16" s="34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29"/>
      <c r="BS16" s="21" t="s">
        <v>6</v>
      </c>
    </row>
    <row r="17" spans="2:71" ht="18.399999999999999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29</v>
      </c>
      <c r="AL17" s="26"/>
      <c r="AM17" s="26"/>
      <c r="AN17" s="32" t="s">
        <v>21</v>
      </c>
      <c r="AO17" s="26"/>
      <c r="AP17" s="26"/>
      <c r="AQ17" s="28"/>
      <c r="BE17" s="329"/>
      <c r="BS17" s="21" t="s">
        <v>33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29"/>
      <c r="BS18" s="21" t="s">
        <v>8</v>
      </c>
    </row>
    <row r="19" spans="2:71" ht="14.45" customHeight="1">
      <c r="B19" s="25"/>
      <c r="C19" s="26"/>
      <c r="D19" s="34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29"/>
      <c r="BS19" s="21" t="s">
        <v>8</v>
      </c>
    </row>
    <row r="20" spans="2:71" ht="16.5" customHeight="1">
      <c r="B20" s="25"/>
      <c r="C20" s="26"/>
      <c r="D20" s="26"/>
      <c r="E20" s="335" t="s">
        <v>35</v>
      </c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26"/>
      <c r="AP20" s="26"/>
      <c r="AQ20" s="28"/>
      <c r="BE20" s="329"/>
      <c r="BS20" s="21" t="s">
        <v>33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29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29"/>
    </row>
    <row r="23" spans="2:71" s="1" customFormat="1" ht="25.9" customHeight="1">
      <c r="B23" s="38"/>
      <c r="C23" s="39"/>
      <c r="D23" s="40" t="s">
        <v>36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36">
        <f>ROUND(AG51,2)</f>
        <v>0</v>
      </c>
      <c r="AL23" s="337"/>
      <c r="AM23" s="337"/>
      <c r="AN23" s="337"/>
      <c r="AO23" s="337"/>
      <c r="AP23" s="39"/>
      <c r="AQ23" s="42"/>
      <c r="BE23" s="329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29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38" t="s">
        <v>37</v>
      </c>
      <c r="M25" s="338"/>
      <c r="N25" s="338"/>
      <c r="O25" s="338"/>
      <c r="P25" s="39"/>
      <c r="Q25" s="39"/>
      <c r="R25" s="39"/>
      <c r="S25" s="39"/>
      <c r="T25" s="39"/>
      <c r="U25" s="39"/>
      <c r="V25" s="39"/>
      <c r="W25" s="338" t="s">
        <v>38</v>
      </c>
      <c r="X25" s="338"/>
      <c r="Y25" s="338"/>
      <c r="Z25" s="338"/>
      <c r="AA25" s="338"/>
      <c r="AB25" s="338"/>
      <c r="AC25" s="338"/>
      <c r="AD25" s="338"/>
      <c r="AE25" s="338"/>
      <c r="AF25" s="39"/>
      <c r="AG25" s="39"/>
      <c r="AH25" s="39"/>
      <c r="AI25" s="39"/>
      <c r="AJ25" s="39"/>
      <c r="AK25" s="338" t="s">
        <v>39</v>
      </c>
      <c r="AL25" s="338"/>
      <c r="AM25" s="338"/>
      <c r="AN25" s="338"/>
      <c r="AO25" s="338"/>
      <c r="AP25" s="39"/>
      <c r="AQ25" s="42"/>
      <c r="BE25" s="329"/>
    </row>
    <row r="26" spans="2:71" s="2" customFormat="1" ht="14.45" customHeight="1">
      <c r="B26" s="44"/>
      <c r="C26" s="45"/>
      <c r="D26" s="46" t="s">
        <v>40</v>
      </c>
      <c r="E26" s="45"/>
      <c r="F26" s="46" t="s">
        <v>41</v>
      </c>
      <c r="G26" s="45"/>
      <c r="H26" s="45"/>
      <c r="I26" s="45"/>
      <c r="J26" s="45"/>
      <c r="K26" s="45"/>
      <c r="L26" s="321">
        <v>0.21</v>
      </c>
      <c r="M26" s="322"/>
      <c r="N26" s="322"/>
      <c r="O26" s="322"/>
      <c r="P26" s="45"/>
      <c r="Q26" s="45"/>
      <c r="R26" s="45"/>
      <c r="S26" s="45"/>
      <c r="T26" s="45"/>
      <c r="U26" s="45"/>
      <c r="V26" s="45"/>
      <c r="W26" s="323">
        <f>ROUND(AZ51,2)</f>
        <v>0</v>
      </c>
      <c r="X26" s="322"/>
      <c r="Y26" s="322"/>
      <c r="Z26" s="322"/>
      <c r="AA26" s="322"/>
      <c r="AB26" s="322"/>
      <c r="AC26" s="322"/>
      <c r="AD26" s="322"/>
      <c r="AE26" s="322"/>
      <c r="AF26" s="45"/>
      <c r="AG26" s="45"/>
      <c r="AH26" s="45"/>
      <c r="AI26" s="45"/>
      <c r="AJ26" s="45"/>
      <c r="AK26" s="323">
        <f>ROUND(AV51,2)</f>
        <v>0</v>
      </c>
      <c r="AL26" s="322"/>
      <c r="AM26" s="322"/>
      <c r="AN26" s="322"/>
      <c r="AO26" s="322"/>
      <c r="AP26" s="45"/>
      <c r="AQ26" s="47"/>
      <c r="BE26" s="329"/>
    </row>
    <row r="27" spans="2:71" s="2" customFormat="1" ht="14.45" customHeight="1">
      <c r="B27" s="44"/>
      <c r="C27" s="45"/>
      <c r="D27" s="45"/>
      <c r="E27" s="45"/>
      <c r="F27" s="46" t="s">
        <v>42</v>
      </c>
      <c r="G27" s="45"/>
      <c r="H27" s="45"/>
      <c r="I27" s="45"/>
      <c r="J27" s="45"/>
      <c r="K27" s="45"/>
      <c r="L27" s="321">
        <v>0.15</v>
      </c>
      <c r="M27" s="322"/>
      <c r="N27" s="322"/>
      <c r="O27" s="322"/>
      <c r="P27" s="45"/>
      <c r="Q27" s="45"/>
      <c r="R27" s="45"/>
      <c r="S27" s="45"/>
      <c r="T27" s="45"/>
      <c r="U27" s="45"/>
      <c r="V27" s="45"/>
      <c r="W27" s="323">
        <f>ROUND(BA51,2)</f>
        <v>0</v>
      </c>
      <c r="X27" s="322"/>
      <c r="Y27" s="322"/>
      <c r="Z27" s="322"/>
      <c r="AA27" s="322"/>
      <c r="AB27" s="322"/>
      <c r="AC27" s="322"/>
      <c r="AD27" s="322"/>
      <c r="AE27" s="322"/>
      <c r="AF27" s="45"/>
      <c r="AG27" s="45"/>
      <c r="AH27" s="45"/>
      <c r="AI27" s="45"/>
      <c r="AJ27" s="45"/>
      <c r="AK27" s="323">
        <f>ROUND(AW51,2)</f>
        <v>0</v>
      </c>
      <c r="AL27" s="322"/>
      <c r="AM27" s="322"/>
      <c r="AN27" s="322"/>
      <c r="AO27" s="322"/>
      <c r="AP27" s="45"/>
      <c r="AQ27" s="47"/>
      <c r="BE27" s="329"/>
    </row>
    <row r="28" spans="2:71" s="2" customFormat="1" ht="14.45" hidden="1" customHeight="1">
      <c r="B28" s="44"/>
      <c r="C28" s="45"/>
      <c r="D28" s="45"/>
      <c r="E28" s="45"/>
      <c r="F28" s="46" t="s">
        <v>43</v>
      </c>
      <c r="G28" s="45"/>
      <c r="H28" s="45"/>
      <c r="I28" s="45"/>
      <c r="J28" s="45"/>
      <c r="K28" s="45"/>
      <c r="L28" s="321">
        <v>0.21</v>
      </c>
      <c r="M28" s="322"/>
      <c r="N28" s="322"/>
      <c r="O28" s="322"/>
      <c r="P28" s="45"/>
      <c r="Q28" s="45"/>
      <c r="R28" s="45"/>
      <c r="S28" s="45"/>
      <c r="T28" s="45"/>
      <c r="U28" s="45"/>
      <c r="V28" s="45"/>
      <c r="W28" s="323">
        <f>ROUND(BB51,2)</f>
        <v>0</v>
      </c>
      <c r="X28" s="322"/>
      <c r="Y28" s="322"/>
      <c r="Z28" s="322"/>
      <c r="AA28" s="322"/>
      <c r="AB28" s="322"/>
      <c r="AC28" s="322"/>
      <c r="AD28" s="322"/>
      <c r="AE28" s="322"/>
      <c r="AF28" s="45"/>
      <c r="AG28" s="45"/>
      <c r="AH28" s="45"/>
      <c r="AI28" s="45"/>
      <c r="AJ28" s="45"/>
      <c r="AK28" s="323">
        <v>0</v>
      </c>
      <c r="AL28" s="322"/>
      <c r="AM28" s="322"/>
      <c r="AN28" s="322"/>
      <c r="AO28" s="322"/>
      <c r="AP28" s="45"/>
      <c r="AQ28" s="47"/>
      <c r="BE28" s="329"/>
    </row>
    <row r="29" spans="2:71" s="2" customFormat="1" ht="14.45" hidden="1" customHeight="1">
      <c r="B29" s="44"/>
      <c r="C29" s="45"/>
      <c r="D29" s="45"/>
      <c r="E29" s="45"/>
      <c r="F29" s="46" t="s">
        <v>44</v>
      </c>
      <c r="G29" s="45"/>
      <c r="H29" s="45"/>
      <c r="I29" s="45"/>
      <c r="J29" s="45"/>
      <c r="K29" s="45"/>
      <c r="L29" s="321">
        <v>0.15</v>
      </c>
      <c r="M29" s="322"/>
      <c r="N29" s="322"/>
      <c r="O29" s="322"/>
      <c r="P29" s="45"/>
      <c r="Q29" s="45"/>
      <c r="R29" s="45"/>
      <c r="S29" s="45"/>
      <c r="T29" s="45"/>
      <c r="U29" s="45"/>
      <c r="V29" s="45"/>
      <c r="W29" s="323">
        <f>ROUND(BC51,2)</f>
        <v>0</v>
      </c>
      <c r="X29" s="322"/>
      <c r="Y29" s="322"/>
      <c r="Z29" s="322"/>
      <c r="AA29" s="322"/>
      <c r="AB29" s="322"/>
      <c r="AC29" s="322"/>
      <c r="AD29" s="322"/>
      <c r="AE29" s="322"/>
      <c r="AF29" s="45"/>
      <c r="AG29" s="45"/>
      <c r="AH29" s="45"/>
      <c r="AI29" s="45"/>
      <c r="AJ29" s="45"/>
      <c r="AK29" s="323">
        <v>0</v>
      </c>
      <c r="AL29" s="322"/>
      <c r="AM29" s="322"/>
      <c r="AN29" s="322"/>
      <c r="AO29" s="322"/>
      <c r="AP29" s="45"/>
      <c r="AQ29" s="47"/>
      <c r="BE29" s="329"/>
    </row>
    <row r="30" spans="2:71" s="2" customFormat="1" ht="14.45" hidden="1" customHeight="1">
      <c r="B30" s="44"/>
      <c r="C30" s="45"/>
      <c r="D30" s="45"/>
      <c r="E30" s="45"/>
      <c r="F30" s="46" t="s">
        <v>45</v>
      </c>
      <c r="G30" s="45"/>
      <c r="H30" s="45"/>
      <c r="I30" s="45"/>
      <c r="J30" s="45"/>
      <c r="K30" s="45"/>
      <c r="L30" s="321">
        <v>0</v>
      </c>
      <c r="M30" s="322"/>
      <c r="N30" s="322"/>
      <c r="O30" s="322"/>
      <c r="P30" s="45"/>
      <c r="Q30" s="45"/>
      <c r="R30" s="45"/>
      <c r="S30" s="45"/>
      <c r="T30" s="45"/>
      <c r="U30" s="45"/>
      <c r="V30" s="45"/>
      <c r="W30" s="323">
        <f>ROUND(BD51,2)</f>
        <v>0</v>
      </c>
      <c r="X30" s="322"/>
      <c r="Y30" s="322"/>
      <c r="Z30" s="322"/>
      <c r="AA30" s="322"/>
      <c r="AB30" s="322"/>
      <c r="AC30" s="322"/>
      <c r="AD30" s="322"/>
      <c r="AE30" s="322"/>
      <c r="AF30" s="45"/>
      <c r="AG30" s="45"/>
      <c r="AH30" s="45"/>
      <c r="AI30" s="45"/>
      <c r="AJ30" s="45"/>
      <c r="AK30" s="323">
        <v>0</v>
      </c>
      <c r="AL30" s="322"/>
      <c r="AM30" s="322"/>
      <c r="AN30" s="322"/>
      <c r="AO30" s="322"/>
      <c r="AP30" s="45"/>
      <c r="AQ30" s="47"/>
      <c r="BE30" s="329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29"/>
    </row>
    <row r="32" spans="2:71" s="1" customFormat="1" ht="25.9" customHeight="1">
      <c r="B32" s="38"/>
      <c r="C32" s="48"/>
      <c r="D32" s="49" t="s">
        <v>46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47</v>
      </c>
      <c r="U32" s="50"/>
      <c r="V32" s="50"/>
      <c r="W32" s="50"/>
      <c r="X32" s="324" t="s">
        <v>48</v>
      </c>
      <c r="Y32" s="325"/>
      <c r="Z32" s="325"/>
      <c r="AA32" s="325"/>
      <c r="AB32" s="325"/>
      <c r="AC32" s="50"/>
      <c r="AD32" s="50"/>
      <c r="AE32" s="50"/>
      <c r="AF32" s="50"/>
      <c r="AG32" s="50"/>
      <c r="AH32" s="50"/>
      <c r="AI32" s="50"/>
      <c r="AJ32" s="50"/>
      <c r="AK32" s="326">
        <f>SUM(AK23:AK30)</f>
        <v>0</v>
      </c>
      <c r="AL32" s="325"/>
      <c r="AM32" s="325"/>
      <c r="AN32" s="325"/>
      <c r="AO32" s="327"/>
      <c r="AP32" s="48"/>
      <c r="AQ32" s="52"/>
      <c r="BE32" s="329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49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Nymburk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07" t="str">
        <f>K6</f>
        <v>Oprava venkovního obložení Obecní dům, Bedřicha Smetany čp.55, Nymburk-změna</v>
      </c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09" t="str">
        <f>IF(AN8= "","",AN8)</f>
        <v>31. 3. 2017</v>
      </c>
      <c r="AN44" s="309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32</v>
      </c>
      <c r="AJ46" s="60"/>
      <c r="AK46" s="60"/>
      <c r="AL46" s="60"/>
      <c r="AM46" s="310" t="str">
        <f>IF(E17="","",E17)</f>
        <v xml:space="preserve"> </v>
      </c>
      <c r="AN46" s="310"/>
      <c r="AO46" s="310"/>
      <c r="AP46" s="310"/>
      <c r="AQ46" s="60"/>
      <c r="AR46" s="58"/>
      <c r="AS46" s="311" t="s">
        <v>50</v>
      </c>
      <c r="AT46" s="312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30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3"/>
      <c r="AT47" s="314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5"/>
      <c r="AT48" s="316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17" t="s">
        <v>51</v>
      </c>
      <c r="D49" s="318"/>
      <c r="E49" s="318"/>
      <c r="F49" s="318"/>
      <c r="G49" s="318"/>
      <c r="H49" s="76"/>
      <c r="I49" s="319" t="s">
        <v>52</v>
      </c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20" t="s">
        <v>53</v>
      </c>
      <c r="AH49" s="318"/>
      <c r="AI49" s="318"/>
      <c r="AJ49" s="318"/>
      <c r="AK49" s="318"/>
      <c r="AL49" s="318"/>
      <c r="AM49" s="318"/>
      <c r="AN49" s="319" t="s">
        <v>54</v>
      </c>
      <c r="AO49" s="318"/>
      <c r="AP49" s="318"/>
      <c r="AQ49" s="77" t="s">
        <v>55</v>
      </c>
      <c r="AR49" s="58"/>
      <c r="AS49" s="78" t="s">
        <v>56</v>
      </c>
      <c r="AT49" s="79" t="s">
        <v>57</v>
      </c>
      <c r="AU49" s="79" t="s">
        <v>58</v>
      </c>
      <c r="AV49" s="79" t="s">
        <v>59</v>
      </c>
      <c r="AW49" s="79" t="s">
        <v>60</v>
      </c>
      <c r="AX49" s="79" t="s">
        <v>61</v>
      </c>
      <c r="AY49" s="79" t="s">
        <v>62</v>
      </c>
      <c r="AZ49" s="79" t="s">
        <v>63</v>
      </c>
      <c r="BA49" s="79" t="s">
        <v>64</v>
      </c>
      <c r="BB49" s="79" t="s">
        <v>65</v>
      </c>
      <c r="BC49" s="79" t="s">
        <v>66</v>
      </c>
      <c r="BD49" s="80" t="s">
        <v>67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68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05">
        <f>ROUND(AG52,2)</f>
        <v>0</v>
      </c>
      <c r="AH51" s="305"/>
      <c r="AI51" s="305"/>
      <c r="AJ51" s="305"/>
      <c r="AK51" s="305"/>
      <c r="AL51" s="305"/>
      <c r="AM51" s="305"/>
      <c r="AN51" s="306">
        <f>SUM(AG51,AT51)</f>
        <v>0</v>
      </c>
      <c r="AO51" s="306"/>
      <c r="AP51" s="306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69</v>
      </c>
      <c r="BT51" s="91" t="s">
        <v>70</v>
      </c>
      <c r="BV51" s="91" t="s">
        <v>71</v>
      </c>
      <c r="BW51" s="91" t="s">
        <v>7</v>
      </c>
      <c r="BX51" s="91" t="s">
        <v>72</v>
      </c>
      <c r="CL51" s="91" t="s">
        <v>21</v>
      </c>
    </row>
    <row r="52" spans="1:90" s="5" customFormat="1" ht="47.25" customHeight="1">
      <c r="A52" s="92" t="s">
        <v>73</v>
      </c>
      <c r="B52" s="93"/>
      <c r="C52" s="94"/>
      <c r="D52" s="304" t="s">
        <v>16</v>
      </c>
      <c r="E52" s="304"/>
      <c r="F52" s="304"/>
      <c r="G52" s="304"/>
      <c r="H52" s="304"/>
      <c r="I52" s="95"/>
      <c r="J52" s="304" t="s">
        <v>19</v>
      </c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2">
        <f>'Nymburk - Oprava venkovní...'!J25</f>
        <v>0</v>
      </c>
      <c r="AH52" s="303"/>
      <c r="AI52" s="303"/>
      <c r="AJ52" s="303"/>
      <c r="AK52" s="303"/>
      <c r="AL52" s="303"/>
      <c r="AM52" s="303"/>
      <c r="AN52" s="302">
        <f>SUM(AG52,AT52)</f>
        <v>0</v>
      </c>
      <c r="AO52" s="303"/>
      <c r="AP52" s="303"/>
      <c r="AQ52" s="96" t="s">
        <v>74</v>
      </c>
      <c r="AR52" s="97"/>
      <c r="AS52" s="98">
        <v>0</v>
      </c>
      <c r="AT52" s="99">
        <f>ROUND(SUM(AV52:AW52),2)</f>
        <v>0</v>
      </c>
      <c r="AU52" s="100">
        <f>'Nymburk - Oprava venkovní...'!P89</f>
        <v>0</v>
      </c>
      <c r="AV52" s="99">
        <f>'Nymburk - Oprava venkovní...'!J28</f>
        <v>0</v>
      </c>
      <c r="AW52" s="99">
        <f>'Nymburk - Oprava venkovní...'!J29</f>
        <v>0</v>
      </c>
      <c r="AX52" s="99">
        <f>'Nymburk - Oprava venkovní...'!J30</f>
        <v>0</v>
      </c>
      <c r="AY52" s="99">
        <f>'Nymburk - Oprava venkovní...'!J31</f>
        <v>0</v>
      </c>
      <c r="AZ52" s="99">
        <f>'Nymburk - Oprava venkovní...'!F28</f>
        <v>0</v>
      </c>
      <c r="BA52" s="99">
        <f>'Nymburk - Oprava venkovní...'!F29</f>
        <v>0</v>
      </c>
      <c r="BB52" s="99">
        <f>'Nymburk - Oprava venkovní...'!F30</f>
        <v>0</v>
      </c>
      <c r="BC52" s="99">
        <f>'Nymburk - Oprava venkovní...'!F31</f>
        <v>0</v>
      </c>
      <c r="BD52" s="101">
        <f>'Nymburk - Oprava venkovní...'!F32</f>
        <v>0</v>
      </c>
      <c r="BT52" s="102" t="s">
        <v>75</v>
      </c>
      <c r="BU52" s="102" t="s">
        <v>76</v>
      </c>
      <c r="BV52" s="102" t="s">
        <v>71</v>
      </c>
      <c r="BW52" s="102" t="s">
        <v>7</v>
      </c>
      <c r="BX52" s="102" t="s">
        <v>72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32mslIufNE1cNOUu88IT636I7Mm4UEvPh6UIrqAhvwJ9SibejKF+mEe+9Yk0OOboL9v5qR4KW1czidjeARc87g==" saltValue="kw0I+cVjDHj6ttgCfbbPCVj0FyCDcltLoi0zXP21HTOOIpFtQb0u24xIFCrXkfCMKlydjNm9+ORo3dRMXncoJw==" spinCount="100000" sheet="1" objects="1" scenarios="1" formatColumns="0" formatRows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Nymburk - Oprava venkovní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8"/>
  <sheetViews>
    <sheetView showGridLines="0" tabSelected="1" workbookViewId="0">
      <pane ySplit="1" topLeftCell="A123" activePane="bottomLeft" state="frozen"/>
      <selection pane="bottomLeft" activeCell="F136" sqref="F1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77</v>
      </c>
      <c r="G1" s="339" t="s">
        <v>78</v>
      </c>
      <c r="H1" s="339"/>
      <c r="I1" s="107"/>
      <c r="J1" s="106" t="s">
        <v>79</v>
      </c>
      <c r="K1" s="105" t="s">
        <v>80</v>
      </c>
      <c r="L1" s="106" t="s">
        <v>81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83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 ht="15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40" t="s">
        <v>19</v>
      </c>
      <c r="F7" s="341"/>
      <c r="G7" s="341"/>
      <c r="H7" s="341"/>
      <c r="I7" s="110"/>
      <c r="J7" s="39"/>
      <c r="K7" s="42"/>
    </row>
    <row r="8" spans="1:70" s="1" customFormat="1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31. 3. 2017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tr">
        <f>IF('Rekapitulace stavby'!AN10="","",'Rekapitulace stavby'!AN10)</f>
        <v/>
      </c>
      <c r="K12" s="42"/>
    </row>
    <row r="13" spans="1:70" s="1" customFormat="1" ht="18" customHeight="1">
      <c r="B13" s="38"/>
      <c r="C13" s="39"/>
      <c r="D13" s="39"/>
      <c r="E13" s="32" t="str">
        <f>IF('Rekapitulace stavby'!E11="","",'Rekapitulace stavby'!E11)</f>
        <v xml:space="preserve"> </v>
      </c>
      <c r="F13" s="39"/>
      <c r="G13" s="39"/>
      <c r="H13" s="39"/>
      <c r="I13" s="111" t="s">
        <v>29</v>
      </c>
      <c r="J13" s="32" t="str">
        <f>IF('Rekapitulace stavby'!AN11="","",'Rekapitulace stavby'!AN11)</f>
        <v/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30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29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32</v>
      </c>
      <c r="E18" s="39"/>
      <c r="F18" s="39"/>
      <c r="G18" s="39"/>
      <c r="H18" s="39"/>
      <c r="I18" s="111" t="s">
        <v>28</v>
      </c>
      <c r="J18" s="32" t="str">
        <f>IF('Rekapitulace stavby'!AN16="","",'Rekapitulace stavby'!AN16)</f>
        <v/>
      </c>
      <c r="K18" s="42"/>
    </row>
    <row r="19" spans="2:11" s="1" customFormat="1" ht="18" customHeight="1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29</v>
      </c>
      <c r="J19" s="32" t="str">
        <f>IF('Rekapitulace stavby'!AN17="","",'Rekapitulace stavby'!AN17)</f>
        <v/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34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>
      <c r="B22" s="113"/>
      <c r="C22" s="114"/>
      <c r="D22" s="114"/>
      <c r="E22" s="335" t="s">
        <v>35</v>
      </c>
      <c r="F22" s="335"/>
      <c r="G22" s="335"/>
      <c r="H22" s="335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36</v>
      </c>
      <c r="E25" s="39"/>
      <c r="F25" s="39"/>
      <c r="G25" s="39"/>
      <c r="H25" s="39"/>
      <c r="I25" s="110"/>
      <c r="J25" s="120">
        <f>ROUND(J89,2)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38</v>
      </c>
      <c r="G27" s="39"/>
      <c r="H27" s="39"/>
      <c r="I27" s="121" t="s">
        <v>37</v>
      </c>
      <c r="J27" s="43" t="s">
        <v>39</v>
      </c>
      <c r="K27" s="42"/>
    </row>
    <row r="28" spans="2:11" s="1" customFormat="1" ht="14.45" customHeight="1">
      <c r="B28" s="38"/>
      <c r="C28" s="39"/>
      <c r="D28" s="46" t="s">
        <v>40</v>
      </c>
      <c r="E28" s="46" t="s">
        <v>41</v>
      </c>
      <c r="F28" s="122">
        <f>ROUND(SUM(BE89:BE187), 2)</f>
        <v>0</v>
      </c>
      <c r="G28" s="39"/>
      <c r="H28" s="39"/>
      <c r="I28" s="123">
        <v>0.21</v>
      </c>
      <c r="J28" s="122">
        <f>ROUND(ROUND((SUM(BE89:BE187)),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42</v>
      </c>
      <c r="F29" s="122">
        <f>ROUND(SUM(BF89:BF187), 2)</f>
        <v>0</v>
      </c>
      <c r="G29" s="39"/>
      <c r="H29" s="39"/>
      <c r="I29" s="123">
        <v>0.15</v>
      </c>
      <c r="J29" s="122">
        <f>ROUND(ROUND((SUM(BF89:BF187)),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43</v>
      </c>
      <c r="F30" s="122">
        <f>ROUND(SUM(BG89:BG187),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44</v>
      </c>
      <c r="F31" s="122">
        <f>ROUND(SUM(BH89:BH187),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2">
        <f>ROUND(SUM(BI89:BI187),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46</v>
      </c>
      <c r="E34" s="76"/>
      <c r="F34" s="76"/>
      <c r="G34" s="126" t="s">
        <v>47</v>
      </c>
      <c r="H34" s="127" t="s">
        <v>48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84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>
      <c r="B43" s="38"/>
      <c r="C43" s="39"/>
      <c r="D43" s="39"/>
      <c r="E43" s="340" t="str">
        <f>E7</f>
        <v>Oprava venkovního obložení Obecní dům, Bedřicha Smetany čp.55, Nymburk-změna</v>
      </c>
      <c r="F43" s="341"/>
      <c r="G43" s="341"/>
      <c r="H43" s="341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 xml:space="preserve"> </v>
      </c>
      <c r="G45" s="39"/>
      <c r="H45" s="39"/>
      <c r="I45" s="111" t="s">
        <v>25</v>
      </c>
      <c r="J45" s="112" t="str">
        <f>IF(J10="","",J10)</f>
        <v>31. 3. 2017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 ht="15">
      <c r="B47" s="38"/>
      <c r="C47" s="34" t="s">
        <v>27</v>
      </c>
      <c r="D47" s="39"/>
      <c r="E47" s="39"/>
      <c r="F47" s="32" t="str">
        <f>E13</f>
        <v xml:space="preserve"> </v>
      </c>
      <c r="G47" s="39"/>
      <c r="H47" s="39"/>
      <c r="I47" s="111" t="s">
        <v>32</v>
      </c>
      <c r="J47" s="335" t="str">
        <f>E19</f>
        <v xml:space="preserve"> </v>
      </c>
      <c r="K47" s="42"/>
    </row>
    <row r="48" spans="2:11" s="1" customFormat="1" ht="14.45" customHeight="1">
      <c r="B48" s="38"/>
      <c r="C48" s="34" t="s">
        <v>30</v>
      </c>
      <c r="D48" s="39"/>
      <c r="E48" s="39"/>
      <c r="F48" s="32" t="str">
        <f>IF(E16="","",E16)</f>
        <v/>
      </c>
      <c r="G48" s="39"/>
      <c r="H48" s="39"/>
      <c r="I48" s="110"/>
      <c r="J48" s="342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85</v>
      </c>
      <c r="D50" s="124"/>
      <c r="E50" s="124"/>
      <c r="F50" s="124"/>
      <c r="G50" s="124"/>
      <c r="H50" s="124"/>
      <c r="I50" s="137"/>
      <c r="J50" s="138" t="s">
        <v>86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87</v>
      </c>
      <c r="D52" s="39"/>
      <c r="E52" s="39"/>
      <c r="F52" s="39"/>
      <c r="G52" s="39"/>
      <c r="H52" s="39"/>
      <c r="I52" s="110"/>
      <c r="J52" s="120">
        <f>J89</f>
        <v>0</v>
      </c>
      <c r="K52" s="42"/>
      <c r="AU52" s="21" t="s">
        <v>88</v>
      </c>
    </row>
    <row r="53" spans="2:47" s="7" customFormat="1" ht="24.95" customHeight="1">
      <c r="B53" s="141"/>
      <c r="C53" s="142"/>
      <c r="D53" s="143" t="s">
        <v>89</v>
      </c>
      <c r="E53" s="144"/>
      <c r="F53" s="144"/>
      <c r="G53" s="144"/>
      <c r="H53" s="144"/>
      <c r="I53" s="145"/>
      <c r="J53" s="146">
        <f>J90</f>
        <v>0</v>
      </c>
      <c r="K53" s="147"/>
    </row>
    <row r="54" spans="2:47" s="8" customFormat="1" ht="19.899999999999999" customHeight="1">
      <c r="B54" s="148"/>
      <c r="C54" s="149"/>
      <c r="D54" s="150" t="s">
        <v>90</v>
      </c>
      <c r="E54" s="151"/>
      <c r="F54" s="151"/>
      <c r="G54" s="151"/>
      <c r="H54" s="151"/>
      <c r="I54" s="152"/>
      <c r="J54" s="153">
        <f>J91</f>
        <v>0</v>
      </c>
      <c r="K54" s="154"/>
    </row>
    <row r="55" spans="2:47" s="8" customFormat="1" ht="19.899999999999999" customHeight="1">
      <c r="B55" s="148"/>
      <c r="C55" s="149"/>
      <c r="D55" s="150" t="s">
        <v>91</v>
      </c>
      <c r="E55" s="151"/>
      <c r="F55" s="151"/>
      <c r="G55" s="151"/>
      <c r="H55" s="151"/>
      <c r="I55" s="152"/>
      <c r="J55" s="153">
        <f>J99</f>
        <v>0</v>
      </c>
      <c r="K55" s="154"/>
    </row>
    <row r="56" spans="2:47" s="8" customFormat="1" ht="19.899999999999999" customHeight="1">
      <c r="B56" s="148"/>
      <c r="C56" s="149"/>
      <c r="D56" s="150" t="s">
        <v>92</v>
      </c>
      <c r="E56" s="151"/>
      <c r="F56" s="151"/>
      <c r="G56" s="151"/>
      <c r="H56" s="151"/>
      <c r="I56" s="152"/>
      <c r="J56" s="153">
        <f>J104</f>
        <v>0</v>
      </c>
      <c r="K56" s="154"/>
    </row>
    <row r="57" spans="2:47" s="8" customFormat="1" ht="19.899999999999999" customHeight="1">
      <c r="B57" s="148"/>
      <c r="C57" s="149"/>
      <c r="D57" s="150" t="s">
        <v>93</v>
      </c>
      <c r="E57" s="151"/>
      <c r="F57" s="151"/>
      <c r="G57" s="151"/>
      <c r="H57" s="151"/>
      <c r="I57" s="152"/>
      <c r="J57" s="153">
        <f>J120</f>
        <v>0</v>
      </c>
      <c r="K57" s="154"/>
    </row>
    <row r="58" spans="2:47" s="8" customFormat="1" ht="19.899999999999999" customHeight="1">
      <c r="B58" s="148"/>
      <c r="C58" s="149"/>
      <c r="D58" s="150" t="s">
        <v>94</v>
      </c>
      <c r="E58" s="151"/>
      <c r="F58" s="151"/>
      <c r="G58" s="151"/>
      <c r="H58" s="151"/>
      <c r="I58" s="152"/>
      <c r="J58" s="153">
        <f>J130</f>
        <v>0</v>
      </c>
      <c r="K58" s="154"/>
    </row>
    <row r="59" spans="2:47" s="7" customFormat="1" ht="24.95" customHeight="1">
      <c r="B59" s="141"/>
      <c r="C59" s="142"/>
      <c r="D59" s="143" t="s">
        <v>95</v>
      </c>
      <c r="E59" s="144"/>
      <c r="F59" s="144"/>
      <c r="G59" s="144"/>
      <c r="H59" s="144"/>
      <c r="I59" s="145"/>
      <c r="J59" s="146">
        <f>J132</f>
        <v>0</v>
      </c>
      <c r="K59" s="147"/>
    </row>
    <row r="60" spans="2:47" s="8" customFormat="1" ht="19.899999999999999" customHeight="1">
      <c r="B60" s="148"/>
      <c r="C60" s="149"/>
      <c r="D60" s="150" t="s">
        <v>96</v>
      </c>
      <c r="E60" s="151"/>
      <c r="F60" s="151"/>
      <c r="G60" s="151"/>
      <c r="H60" s="151"/>
      <c r="I60" s="152"/>
      <c r="J60" s="153">
        <f>J133</f>
        <v>0</v>
      </c>
      <c r="K60" s="154"/>
    </row>
    <row r="61" spans="2:47" s="8" customFormat="1" ht="19.899999999999999" customHeight="1">
      <c r="B61" s="148"/>
      <c r="C61" s="149"/>
      <c r="D61" s="150" t="s">
        <v>97</v>
      </c>
      <c r="E61" s="151"/>
      <c r="F61" s="151"/>
      <c r="G61" s="151"/>
      <c r="H61" s="151"/>
      <c r="I61" s="152"/>
      <c r="J61" s="153">
        <f>J137</f>
        <v>0</v>
      </c>
      <c r="K61" s="154"/>
    </row>
    <row r="62" spans="2:47" s="8" customFormat="1" ht="19.899999999999999" customHeight="1">
      <c r="B62" s="148"/>
      <c r="C62" s="149"/>
      <c r="D62" s="150" t="s">
        <v>98</v>
      </c>
      <c r="E62" s="151"/>
      <c r="F62" s="151"/>
      <c r="G62" s="151"/>
      <c r="H62" s="151"/>
      <c r="I62" s="152"/>
      <c r="J62" s="153">
        <f>J143</f>
        <v>0</v>
      </c>
      <c r="K62" s="154"/>
    </row>
    <row r="63" spans="2:47" s="8" customFormat="1" ht="19.899999999999999" customHeight="1">
      <c r="B63" s="148"/>
      <c r="C63" s="149"/>
      <c r="D63" s="150" t="s">
        <v>99</v>
      </c>
      <c r="E63" s="151"/>
      <c r="F63" s="151"/>
      <c r="G63" s="151"/>
      <c r="H63" s="151"/>
      <c r="I63" s="152"/>
      <c r="J63" s="153">
        <f>J152</f>
        <v>0</v>
      </c>
      <c r="K63" s="154"/>
    </row>
    <row r="64" spans="2:47" s="8" customFormat="1" ht="19.899999999999999" customHeight="1">
      <c r="B64" s="148"/>
      <c r="C64" s="149"/>
      <c r="D64" s="150" t="s">
        <v>100</v>
      </c>
      <c r="E64" s="151"/>
      <c r="F64" s="151"/>
      <c r="G64" s="151"/>
      <c r="H64" s="151"/>
      <c r="I64" s="152"/>
      <c r="J64" s="153">
        <f>J162</f>
        <v>0</v>
      </c>
      <c r="K64" s="154"/>
    </row>
    <row r="65" spans="2:12" s="7" customFormat="1" ht="24.95" customHeight="1">
      <c r="B65" s="141"/>
      <c r="C65" s="142"/>
      <c r="D65" s="143" t="s">
        <v>101</v>
      </c>
      <c r="E65" s="144"/>
      <c r="F65" s="144"/>
      <c r="G65" s="144"/>
      <c r="H65" s="144"/>
      <c r="I65" s="145"/>
      <c r="J65" s="146">
        <f>J173</f>
        <v>0</v>
      </c>
      <c r="K65" s="147"/>
    </row>
    <row r="66" spans="2:12" s="8" customFormat="1" ht="19.899999999999999" customHeight="1">
      <c r="B66" s="148"/>
      <c r="C66" s="149"/>
      <c r="D66" s="150" t="s">
        <v>102</v>
      </c>
      <c r="E66" s="151"/>
      <c r="F66" s="151"/>
      <c r="G66" s="151"/>
      <c r="H66" s="151"/>
      <c r="I66" s="152"/>
      <c r="J66" s="153">
        <f>J174</f>
        <v>0</v>
      </c>
      <c r="K66" s="154"/>
    </row>
    <row r="67" spans="2:12" s="8" customFormat="1" ht="19.899999999999999" customHeight="1">
      <c r="B67" s="148"/>
      <c r="C67" s="149"/>
      <c r="D67" s="150" t="s">
        <v>103</v>
      </c>
      <c r="E67" s="151"/>
      <c r="F67" s="151"/>
      <c r="G67" s="151"/>
      <c r="H67" s="151"/>
      <c r="I67" s="152"/>
      <c r="J67" s="153">
        <f>J176</f>
        <v>0</v>
      </c>
      <c r="K67" s="154"/>
    </row>
    <row r="68" spans="2:12" s="8" customFormat="1" ht="19.899999999999999" customHeight="1">
      <c r="B68" s="148"/>
      <c r="C68" s="149"/>
      <c r="D68" s="150" t="s">
        <v>104</v>
      </c>
      <c r="E68" s="151"/>
      <c r="F68" s="151"/>
      <c r="G68" s="151"/>
      <c r="H68" s="151"/>
      <c r="I68" s="152"/>
      <c r="J68" s="153">
        <f>J178</f>
        <v>0</v>
      </c>
      <c r="K68" s="154"/>
    </row>
    <row r="69" spans="2:12" s="8" customFormat="1" ht="19.899999999999999" customHeight="1">
      <c r="B69" s="148"/>
      <c r="C69" s="149"/>
      <c r="D69" s="150" t="s">
        <v>105</v>
      </c>
      <c r="E69" s="151"/>
      <c r="F69" s="151"/>
      <c r="G69" s="151"/>
      <c r="H69" s="151"/>
      <c r="I69" s="152"/>
      <c r="J69" s="153">
        <f>J180</f>
        <v>0</v>
      </c>
      <c r="K69" s="154"/>
    </row>
    <row r="70" spans="2:12" s="8" customFormat="1" ht="19.899999999999999" customHeight="1">
      <c r="B70" s="148"/>
      <c r="C70" s="149"/>
      <c r="D70" s="150" t="s">
        <v>106</v>
      </c>
      <c r="E70" s="151"/>
      <c r="F70" s="151"/>
      <c r="G70" s="151"/>
      <c r="H70" s="151"/>
      <c r="I70" s="152"/>
      <c r="J70" s="153">
        <f>J182</f>
        <v>0</v>
      </c>
      <c r="K70" s="154"/>
    </row>
    <row r="71" spans="2:12" s="8" customFormat="1" ht="19.899999999999999" customHeight="1">
      <c r="B71" s="148"/>
      <c r="C71" s="149"/>
      <c r="D71" s="150" t="s">
        <v>107</v>
      </c>
      <c r="E71" s="151"/>
      <c r="F71" s="151"/>
      <c r="G71" s="151"/>
      <c r="H71" s="151"/>
      <c r="I71" s="152"/>
      <c r="J71" s="153">
        <f>J184</f>
        <v>0</v>
      </c>
      <c r="K71" s="154"/>
    </row>
    <row r="72" spans="2:12" s="1" customFormat="1" ht="21.75" customHeight="1">
      <c r="B72" s="38"/>
      <c r="C72" s="39"/>
      <c r="D72" s="39"/>
      <c r="E72" s="39"/>
      <c r="F72" s="39"/>
      <c r="G72" s="39"/>
      <c r="H72" s="39"/>
      <c r="I72" s="110"/>
      <c r="J72" s="39"/>
      <c r="K72" s="4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31"/>
      <c r="J73" s="54"/>
      <c r="K73" s="55"/>
    </row>
    <row r="77" spans="2:12" s="1" customFormat="1" ht="6.95" customHeight="1">
      <c r="B77" s="56"/>
      <c r="C77" s="57"/>
      <c r="D77" s="57"/>
      <c r="E77" s="57"/>
      <c r="F77" s="57"/>
      <c r="G77" s="57"/>
      <c r="H77" s="57"/>
      <c r="I77" s="134"/>
      <c r="J77" s="57"/>
      <c r="K77" s="57"/>
      <c r="L77" s="58"/>
    </row>
    <row r="78" spans="2:12" s="1" customFormat="1" ht="36.950000000000003" customHeight="1">
      <c r="B78" s="38"/>
      <c r="C78" s="59" t="s">
        <v>108</v>
      </c>
      <c r="D78" s="60"/>
      <c r="E78" s="60"/>
      <c r="F78" s="60"/>
      <c r="G78" s="60"/>
      <c r="H78" s="60"/>
      <c r="I78" s="155"/>
      <c r="J78" s="60"/>
      <c r="K78" s="60"/>
      <c r="L78" s="58"/>
    </row>
    <row r="79" spans="2:12" s="1" customFormat="1" ht="6.95" customHeight="1">
      <c r="B79" s="38"/>
      <c r="C79" s="60"/>
      <c r="D79" s="60"/>
      <c r="E79" s="60"/>
      <c r="F79" s="60"/>
      <c r="G79" s="60"/>
      <c r="H79" s="60"/>
      <c r="I79" s="155"/>
      <c r="J79" s="60"/>
      <c r="K79" s="60"/>
      <c r="L79" s="58"/>
    </row>
    <row r="80" spans="2:12" s="1" customFormat="1" ht="14.45" customHeight="1">
      <c r="B80" s="38"/>
      <c r="C80" s="62" t="s">
        <v>18</v>
      </c>
      <c r="D80" s="60"/>
      <c r="E80" s="60"/>
      <c r="F80" s="60"/>
      <c r="G80" s="60"/>
      <c r="H80" s="60"/>
      <c r="I80" s="155"/>
      <c r="J80" s="60"/>
      <c r="K80" s="60"/>
      <c r="L80" s="58"/>
    </row>
    <row r="81" spans="2:65" s="1" customFormat="1" ht="17.25" customHeight="1">
      <c r="B81" s="38"/>
      <c r="C81" s="60"/>
      <c r="D81" s="60"/>
      <c r="E81" s="307" t="str">
        <f>E7</f>
        <v>Oprava venkovního obložení Obecní dům, Bedřicha Smetany čp.55, Nymburk-změna</v>
      </c>
      <c r="F81" s="343"/>
      <c r="G81" s="343"/>
      <c r="H81" s="343"/>
      <c r="I81" s="155"/>
      <c r="J81" s="60"/>
      <c r="K81" s="60"/>
      <c r="L81" s="58"/>
    </row>
    <row r="82" spans="2:65" s="1" customFormat="1" ht="6.95" customHeight="1">
      <c r="B82" s="38"/>
      <c r="C82" s="60"/>
      <c r="D82" s="60"/>
      <c r="E82" s="60"/>
      <c r="F82" s="60"/>
      <c r="G82" s="60"/>
      <c r="H82" s="60"/>
      <c r="I82" s="155"/>
      <c r="J82" s="60"/>
      <c r="K82" s="60"/>
      <c r="L82" s="58"/>
    </row>
    <row r="83" spans="2:65" s="1" customFormat="1" ht="18" customHeight="1">
      <c r="B83" s="38"/>
      <c r="C83" s="62" t="s">
        <v>23</v>
      </c>
      <c r="D83" s="60"/>
      <c r="E83" s="60"/>
      <c r="F83" s="156" t="str">
        <f>F10</f>
        <v xml:space="preserve"> </v>
      </c>
      <c r="G83" s="60"/>
      <c r="H83" s="60"/>
      <c r="I83" s="157" t="s">
        <v>25</v>
      </c>
      <c r="J83" s="70" t="str">
        <f>IF(J10="","",J10)</f>
        <v>31. 3. 2017</v>
      </c>
      <c r="K83" s="60"/>
      <c r="L83" s="58"/>
    </row>
    <row r="84" spans="2:65" s="1" customFormat="1" ht="6.95" customHeight="1">
      <c r="B84" s="38"/>
      <c r="C84" s="60"/>
      <c r="D84" s="60"/>
      <c r="E84" s="60"/>
      <c r="F84" s="60"/>
      <c r="G84" s="60"/>
      <c r="H84" s="60"/>
      <c r="I84" s="155"/>
      <c r="J84" s="60"/>
      <c r="K84" s="60"/>
      <c r="L84" s="58"/>
    </row>
    <row r="85" spans="2:65" s="1" customFormat="1" ht="15">
      <c r="B85" s="38"/>
      <c r="C85" s="62" t="s">
        <v>27</v>
      </c>
      <c r="D85" s="60"/>
      <c r="E85" s="60"/>
      <c r="F85" s="156" t="str">
        <f>E13</f>
        <v xml:space="preserve"> </v>
      </c>
      <c r="G85" s="60"/>
      <c r="H85" s="60"/>
      <c r="I85" s="157" t="s">
        <v>32</v>
      </c>
      <c r="J85" s="156" t="str">
        <f>E19</f>
        <v xml:space="preserve"> </v>
      </c>
      <c r="K85" s="60"/>
      <c r="L85" s="58"/>
    </row>
    <row r="86" spans="2:65" s="1" customFormat="1" ht="14.45" customHeight="1">
      <c r="B86" s="38"/>
      <c r="C86" s="62" t="s">
        <v>30</v>
      </c>
      <c r="D86" s="60"/>
      <c r="E86" s="60"/>
      <c r="F86" s="156" t="str">
        <f>IF(E16="","",E16)</f>
        <v/>
      </c>
      <c r="G86" s="60"/>
      <c r="H86" s="60"/>
      <c r="I86" s="155"/>
      <c r="J86" s="60"/>
      <c r="K86" s="60"/>
      <c r="L86" s="58"/>
    </row>
    <row r="87" spans="2:65" s="1" customFormat="1" ht="10.35" customHeight="1">
      <c r="B87" s="38"/>
      <c r="C87" s="60"/>
      <c r="D87" s="60"/>
      <c r="E87" s="60"/>
      <c r="F87" s="60"/>
      <c r="G87" s="60"/>
      <c r="H87" s="60"/>
      <c r="I87" s="155"/>
      <c r="J87" s="60"/>
      <c r="K87" s="60"/>
      <c r="L87" s="58"/>
    </row>
    <row r="88" spans="2:65" s="9" customFormat="1" ht="29.25" customHeight="1">
      <c r="B88" s="158"/>
      <c r="C88" s="159" t="s">
        <v>109</v>
      </c>
      <c r="D88" s="160" t="s">
        <v>55</v>
      </c>
      <c r="E88" s="160" t="s">
        <v>51</v>
      </c>
      <c r="F88" s="160" t="s">
        <v>110</v>
      </c>
      <c r="G88" s="160" t="s">
        <v>111</v>
      </c>
      <c r="H88" s="160" t="s">
        <v>112</v>
      </c>
      <c r="I88" s="161" t="s">
        <v>113</v>
      </c>
      <c r="J88" s="160" t="s">
        <v>86</v>
      </c>
      <c r="K88" s="162" t="s">
        <v>114</v>
      </c>
      <c r="L88" s="163"/>
      <c r="M88" s="78" t="s">
        <v>115</v>
      </c>
      <c r="N88" s="79" t="s">
        <v>40</v>
      </c>
      <c r="O88" s="79" t="s">
        <v>116</v>
      </c>
      <c r="P88" s="79" t="s">
        <v>117</v>
      </c>
      <c r="Q88" s="79" t="s">
        <v>118</v>
      </c>
      <c r="R88" s="79" t="s">
        <v>119</v>
      </c>
      <c r="S88" s="79" t="s">
        <v>120</v>
      </c>
      <c r="T88" s="80" t="s">
        <v>121</v>
      </c>
    </row>
    <row r="89" spans="2:65" s="1" customFormat="1" ht="29.25" customHeight="1">
      <c r="B89" s="38"/>
      <c r="C89" s="84" t="s">
        <v>87</v>
      </c>
      <c r="D89" s="60"/>
      <c r="E89" s="60"/>
      <c r="F89" s="60"/>
      <c r="G89" s="60"/>
      <c r="H89" s="60"/>
      <c r="I89" s="155"/>
      <c r="J89" s="164">
        <f>BK89</f>
        <v>0</v>
      </c>
      <c r="K89" s="60"/>
      <c r="L89" s="58"/>
      <c r="M89" s="81"/>
      <c r="N89" s="82"/>
      <c r="O89" s="82"/>
      <c r="P89" s="165">
        <f>P90+P132+P173</f>
        <v>0</v>
      </c>
      <c r="Q89" s="82"/>
      <c r="R89" s="165">
        <f>R90+R132+R173</f>
        <v>33.791991800000005</v>
      </c>
      <c r="S89" s="82"/>
      <c r="T89" s="166">
        <f>T90+T132+T173</f>
        <v>23.337621899999998</v>
      </c>
      <c r="AT89" s="21" t="s">
        <v>69</v>
      </c>
      <c r="AU89" s="21" t="s">
        <v>88</v>
      </c>
      <c r="BK89" s="167">
        <f>BK90+BK132+BK173</f>
        <v>0</v>
      </c>
    </row>
    <row r="90" spans="2:65" s="10" customFormat="1" ht="37.35" customHeight="1">
      <c r="B90" s="168"/>
      <c r="C90" s="169"/>
      <c r="D90" s="170" t="s">
        <v>69</v>
      </c>
      <c r="E90" s="171" t="s">
        <v>122</v>
      </c>
      <c r="F90" s="171" t="s">
        <v>123</v>
      </c>
      <c r="G90" s="169"/>
      <c r="H90" s="169"/>
      <c r="I90" s="172"/>
      <c r="J90" s="173">
        <f>BK90</f>
        <v>0</v>
      </c>
      <c r="K90" s="169"/>
      <c r="L90" s="174"/>
      <c r="M90" s="175"/>
      <c r="N90" s="176"/>
      <c r="O90" s="176"/>
      <c r="P90" s="177">
        <f>P91+P99+P104+P120+P130</f>
        <v>0</v>
      </c>
      <c r="Q90" s="176"/>
      <c r="R90" s="177">
        <f>R91+R99+R104+R120+R130</f>
        <v>17.714920800000005</v>
      </c>
      <c r="S90" s="176"/>
      <c r="T90" s="178">
        <f>T91+T99+T104+T120+T130</f>
        <v>23.3242619</v>
      </c>
      <c r="AR90" s="179" t="s">
        <v>75</v>
      </c>
      <c r="AT90" s="180" t="s">
        <v>69</v>
      </c>
      <c r="AU90" s="180" t="s">
        <v>70</v>
      </c>
      <c r="AY90" s="179" t="s">
        <v>124</v>
      </c>
      <c r="BK90" s="181">
        <f>BK91+BK99+BK104+BK120+BK130</f>
        <v>0</v>
      </c>
    </row>
    <row r="91" spans="2:65" s="10" customFormat="1" ht="19.899999999999999" customHeight="1">
      <c r="B91" s="168"/>
      <c r="C91" s="169"/>
      <c r="D91" s="170" t="s">
        <v>69</v>
      </c>
      <c r="E91" s="182" t="s">
        <v>75</v>
      </c>
      <c r="F91" s="182" t="s">
        <v>125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SUM(P92:P98)</f>
        <v>0</v>
      </c>
      <c r="Q91" s="176"/>
      <c r="R91" s="177">
        <f>SUM(R92:R98)</f>
        <v>0.39600000000000002</v>
      </c>
      <c r="S91" s="176"/>
      <c r="T91" s="178">
        <f>SUM(T92:T98)</f>
        <v>0</v>
      </c>
      <c r="AR91" s="179" t="s">
        <v>75</v>
      </c>
      <c r="AT91" s="180" t="s">
        <v>69</v>
      </c>
      <c r="AU91" s="180" t="s">
        <v>75</v>
      </c>
      <c r="AY91" s="179" t="s">
        <v>124</v>
      </c>
      <c r="BK91" s="181">
        <f>SUM(BK92:BK98)</f>
        <v>0</v>
      </c>
    </row>
    <row r="92" spans="2:65" s="1" customFormat="1" ht="16.5" customHeight="1">
      <c r="B92" s="38"/>
      <c r="C92" s="184" t="s">
        <v>75</v>
      </c>
      <c r="D92" s="184" t="s">
        <v>126</v>
      </c>
      <c r="E92" s="185" t="s">
        <v>127</v>
      </c>
      <c r="F92" s="186" t="s">
        <v>128</v>
      </c>
      <c r="G92" s="187" t="s">
        <v>129</v>
      </c>
      <c r="H92" s="188">
        <v>2</v>
      </c>
      <c r="I92" s="189"/>
      <c r="J92" s="190">
        <f>ROUND(I92*H92,2)</f>
        <v>0</v>
      </c>
      <c r="K92" s="186" t="s">
        <v>130</v>
      </c>
      <c r="L92" s="58"/>
      <c r="M92" s="191" t="s">
        <v>21</v>
      </c>
      <c r="N92" s="192" t="s">
        <v>41</v>
      </c>
      <c r="O92" s="39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AR92" s="21" t="s">
        <v>131</v>
      </c>
      <c r="AT92" s="21" t="s">
        <v>126</v>
      </c>
      <c r="AU92" s="21" t="s">
        <v>82</v>
      </c>
      <c r="AY92" s="21" t="s">
        <v>124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1" t="s">
        <v>75</v>
      </c>
      <c r="BK92" s="195">
        <f>ROUND(I92*H92,2)</f>
        <v>0</v>
      </c>
      <c r="BL92" s="21" t="s">
        <v>131</v>
      </c>
      <c r="BM92" s="21" t="s">
        <v>132</v>
      </c>
    </row>
    <row r="93" spans="2:65" s="11" customFormat="1">
      <c r="B93" s="196"/>
      <c r="C93" s="197"/>
      <c r="D93" s="198" t="s">
        <v>133</v>
      </c>
      <c r="E93" s="199" t="s">
        <v>21</v>
      </c>
      <c r="F93" s="200" t="s">
        <v>134</v>
      </c>
      <c r="G93" s="197"/>
      <c r="H93" s="201">
        <v>18.149999999999999</v>
      </c>
      <c r="I93" s="202"/>
      <c r="J93" s="197"/>
      <c r="K93" s="197"/>
      <c r="L93" s="203"/>
      <c r="M93" s="204"/>
      <c r="N93" s="205"/>
      <c r="O93" s="205"/>
      <c r="P93" s="205"/>
      <c r="Q93" s="205"/>
      <c r="R93" s="205"/>
      <c r="S93" s="205"/>
      <c r="T93" s="206"/>
      <c r="AT93" s="207" t="s">
        <v>133</v>
      </c>
      <c r="AU93" s="207" t="s">
        <v>82</v>
      </c>
      <c r="AV93" s="11" t="s">
        <v>82</v>
      </c>
      <c r="AW93" s="11" t="s">
        <v>33</v>
      </c>
      <c r="AX93" s="11" t="s">
        <v>70</v>
      </c>
      <c r="AY93" s="207" t="s">
        <v>124</v>
      </c>
    </row>
    <row r="94" spans="2:65" s="11" customFormat="1">
      <c r="B94" s="196"/>
      <c r="C94" s="197"/>
      <c r="D94" s="198" t="s">
        <v>133</v>
      </c>
      <c r="E94" s="199" t="s">
        <v>21</v>
      </c>
      <c r="F94" s="200" t="s">
        <v>82</v>
      </c>
      <c r="G94" s="197"/>
      <c r="H94" s="201">
        <v>2</v>
      </c>
      <c r="I94" s="202"/>
      <c r="J94" s="197"/>
      <c r="K94" s="197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133</v>
      </c>
      <c r="AU94" s="207" t="s">
        <v>82</v>
      </c>
      <c r="AV94" s="11" t="s">
        <v>82</v>
      </c>
      <c r="AW94" s="11" t="s">
        <v>33</v>
      </c>
      <c r="AX94" s="11" t="s">
        <v>75</v>
      </c>
      <c r="AY94" s="207" t="s">
        <v>124</v>
      </c>
    </row>
    <row r="95" spans="2:65" s="1" customFormat="1" ht="16.5" customHeight="1">
      <c r="B95" s="38"/>
      <c r="C95" s="184" t="s">
        <v>82</v>
      </c>
      <c r="D95" s="184" t="s">
        <v>126</v>
      </c>
      <c r="E95" s="185" t="s">
        <v>135</v>
      </c>
      <c r="F95" s="186" t="s">
        <v>136</v>
      </c>
      <c r="G95" s="187" t="s">
        <v>137</v>
      </c>
      <c r="H95" s="188">
        <v>15.76</v>
      </c>
      <c r="I95" s="189"/>
      <c r="J95" s="190">
        <f>ROUND(I95*H95,2)</f>
        <v>0</v>
      </c>
      <c r="K95" s="186" t="s">
        <v>130</v>
      </c>
      <c r="L95" s="58"/>
      <c r="M95" s="191" t="s">
        <v>21</v>
      </c>
      <c r="N95" s="192" t="s">
        <v>41</v>
      </c>
      <c r="O95" s="39"/>
      <c r="P95" s="193">
        <f>O95*H95</f>
        <v>0</v>
      </c>
      <c r="Q95" s="193">
        <v>0</v>
      </c>
      <c r="R95" s="193">
        <f>Q95*H95</f>
        <v>0</v>
      </c>
      <c r="S95" s="193">
        <v>0</v>
      </c>
      <c r="T95" s="194">
        <f>S95*H95</f>
        <v>0</v>
      </c>
      <c r="AR95" s="21" t="s">
        <v>131</v>
      </c>
      <c r="AT95" s="21" t="s">
        <v>126</v>
      </c>
      <c r="AU95" s="21" t="s">
        <v>82</v>
      </c>
      <c r="AY95" s="21" t="s">
        <v>124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1" t="s">
        <v>75</v>
      </c>
      <c r="BK95" s="195">
        <f>ROUND(I95*H95,2)</f>
        <v>0</v>
      </c>
      <c r="BL95" s="21" t="s">
        <v>131</v>
      </c>
      <c r="BM95" s="21" t="s">
        <v>138</v>
      </c>
    </row>
    <row r="96" spans="2:65" s="1" customFormat="1" ht="16.5" customHeight="1">
      <c r="B96" s="38"/>
      <c r="C96" s="184" t="s">
        <v>139</v>
      </c>
      <c r="D96" s="184" t="s">
        <v>126</v>
      </c>
      <c r="E96" s="185" t="s">
        <v>140</v>
      </c>
      <c r="F96" s="186" t="s">
        <v>141</v>
      </c>
      <c r="G96" s="187" t="s">
        <v>142</v>
      </c>
      <c r="H96" s="188">
        <v>35.200000000000003</v>
      </c>
      <c r="I96" s="189"/>
      <c r="J96" s="190">
        <f>ROUND(I96*H96,2)</f>
        <v>0</v>
      </c>
      <c r="K96" s="186" t="s">
        <v>130</v>
      </c>
      <c r="L96" s="58"/>
      <c r="M96" s="191" t="s">
        <v>21</v>
      </c>
      <c r="N96" s="192" t="s">
        <v>41</v>
      </c>
      <c r="O96" s="39"/>
      <c r="P96" s="193">
        <f>O96*H96</f>
        <v>0</v>
      </c>
      <c r="Q96" s="193">
        <v>1.125E-2</v>
      </c>
      <c r="R96" s="193">
        <f>Q96*H96</f>
        <v>0.39600000000000002</v>
      </c>
      <c r="S96" s="193">
        <v>0</v>
      </c>
      <c r="T96" s="194">
        <f>S96*H96</f>
        <v>0</v>
      </c>
      <c r="AR96" s="21" t="s">
        <v>131</v>
      </c>
      <c r="AT96" s="21" t="s">
        <v>126</v>
      </c>
      <c r="AU96" s="21" t="s">
        <v>82</v>
      </c>
      <c r="AY96" s="21" t="s">
        <v>124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1" t="s">
        <v>75</v>
      </c>
      <c r="BK96" s="195">
        <f>ROUND(I96*H96,2)</f>
        <v>0</v>
      </c>
      <c r="BL96" s="21" t="s">
        <v>131</v>
      </c>
      <c r="BM96" s="21" t="s">
        <v>143</v>
      </c>
    </row>
    <row r="97" spans="2:65" s="1" customFormat="1" ht="16.5" customHeight="1">
      <c r="B97" s="38"/>
      <c r="C97" s="184" t="s">
        <v>131</v>
      </c>
      <c r="D97" s="184" t="s">
        <v>126</v>
      </c>
      <c r="E97" s="185" t="s">
        <v>144</v>
      </c>
      <c r="F97" s="186" t="s">
        <v>145</v>
      </c>
      <c r="G97" s="187" t="s">
        <v>142</v>
      </c>
      <c r="H97" s="188">
        <v>35.200000000000003</v>
      </c>
      <c r="I97" s="189"/>
      <c r="J97" s="190">
        <f>ROUND(I97*H97,2)</f>
        <v>0</v>
      </c>
      <c r="K97" s="186" t="s">
        <v>130</v>
      </c>
      <c r="L97" s="58"/>
      <c r="M97" s="191" t="s">
        <v>21</v>
      </c>
      <c r="N97" s="192" t="s">
        <v>41</v>
      </c>
      <c r="O97" s="39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AR97" s="21" t="s">
        <v>131</v>
      </c>
      <c r="AT97" s="21" t="s">
        <v>126</v>
      </c>
      <c r="AU97" s="21" t="s">
        <v>82</v>
      </c>
      <c r="AY97" s="21" t="s">
        <v>124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1" t="s">
        <v>75</v>
      </c>
      <c r="BK97" s="195">
        <f>ROUND(I97*H97,2)</f>
        <v>0</v>
      </c>
      <c r="BL97" s="21" t="s">
        <v>131</v>
      </c>
      <c r="BM97" s="21" t="s">
        <v>146</v>
      </c>
    </row>
    <row r="98" spans="2:65" s="11" customFormat="1">
      <c r="B98" s="196"/>
      <c r="C98" s="197"/>
      <c r="D98" s="198" t="s">
        <v>133</v>
      </c>
      <c r="E98" s="199" t="s">
        <v>21</v>
      </c>
      <c r="F98" s="200" t="s">
        <v>147</v>
      </c>
      <c r="G98" s="197"/>
      <c r="H98" s="201">
        <v>35.200000000000003</v>
      </c>
      <c r="I98" s="202"/>
      <c r="J98" s="197"/>
      <c r="K98" s="197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133</v>
      </c>
      <c r="AU98" s="207" t="s">
        <v>82</v>
      </c>
      <c r="AV98" s="11" t="s">
        <v>82</v>
      </c>
      <c r="AW98" s="11" t="s">
        <v>33</v>
      </c>
      <c r="AX98" s="11" t="s">
        <v>75</v>
      </c>
      <c r="AY98" s="207" t="s">
        <v>124</v>
      </c>
    </row>
    <row r="99" spans="2:65" s="10" customFormat="1" ht="29.85" customHeight="1">
      <c r="B99" s="168"/>
      <c r="C99" s="169"/>
      <c r="D99" s="170" t="s">
        <v>69</v>
      </c>
      <c r="E99" s="182" t="s">
        <v>148</v>
      </c>
      <c r="F99" s="182" t="s">
        <v>149</v>
      </c>
      <c r="G99" s="169"/>
      <c r="H99" s="169"/>
      <c r="I99" s="172"/>
      <c r="J99" s="183">
        <f>BK99</f>
        <v>0</v>
      </c>
      <c r="K99" s="169"/>
      <c r="L99" s="174"/>
      <c r="M99" s="175"/>
      <c r="N99" s="176"/>
      <c r="O99" s="176"/>
      <c r="P99" s="177">
        <f>SUM(P100:P103)</f>
        <v>0</v>
      </c>
      <c r="Q99" s="176"/>
      <c r="R99" s="177">
        <f>SUM(R100:R103)</f>
        <v>17.318763200000003</v>
      </c>
      <c r="S99" s="176"/>
      <c r="T99" s="178">
        <f>SUM(T100:T103)</f>
        <v>0</v>
      </c>
      <c r="AR99" s="179" t="s">
        <v>75</v>
      </c>
      <c r="AT99" s="180" t="s">
        <v>69</v>
      </c>
      <c r="AU99" s="180" t="s">
        <v>75</v>
      </c>
      <c r="AY99" s="179" t="s">
        <v>124</v>
      </c>
      <c r="BK99" s="181">
        <f>SUM(BK100:BK103)</f>
        <v>0</v>
      </c>
    </row>
    <row r="100" spans="2:65" s="1" customFormat="1" ht="16.5" customHeight="1">
      <c r="B100" s="38"/>
      <c r="C100" s="184" t="s">
        <v>150</v>
      </c>
      <c r="D100" s="184" t="s">
        <v>126</v>
      </c>
      <c r="E100" s="185" t="s">
        <v>151</v>
      </c>
      <c r="F100" s="186" t="s">
        <v>152</v>
      </c>
      <c r="G100" s="187" t="s">
        <v>137</v>
      </c>
      <c r="H100" s="188">
        <v>145.18</v>
      </c>
      <c r="I100" s="189"/>
      <c r="J100" s="190">
        <f>ROUND(I100*H100,2)</f>
        <v>0</v>
      </c>
      <c r="K100" s="186" t="s">
        <v>130</v>
      </c>
      <c r="L100" s="58"/>
      <c r="M100" s="191" t="s">
        <v>21</v>
      </c>
      <c r="N100" s="192" t="s">
        <v>41</v>
      </c>
      <c r="O100" s="39"/>
      <c r="P100" s="193">
        <f>O100*H100</f>
        <v>0</v>
      </c>
      <c r="Q100" s="193">
        <v>8.9359999999999995E-2</v>
      </c>
      <c r="R100" s="193">
        <f>Q100*H100</f>
        <v>12.9732848</v>
      </c>
      <c r="S100" s="193">
        <v>0</v>
      </c>
      <c r="T100" s="194">
        <f>S100*H100</f>
        <v>0</v>
      </c>
      <c r="AR100" s="21" t="s">
        <v>131</v>
      </c>
      <c r="AT100" s="21" t="s">
        <v>126</v>
      </c>
      <c r="AU100" s="21" t="s">
        <v>82</v>
      </c>
      <c r="AY100" s="21" t="s">
        <v>124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75</v>
      </c>
      <c r="BK100" s="195">
        <f>ROUND(I100*H100,2)</f>
        <v>0</v>
      </c>
      <c r="BL100" s="21" t="s">
        <v>131</v>
      </c>
      <c r="BM100" s="21" t="s">
        <v>153</v>
      </c>
    </row>
    <row r="101" spans="2:65" s="11" customFormat="1">
      <c r="B101" s="196"/>
      <c r="C101" s="197"/>
      <c r="D101" s="198" t="s">
        <v>133</v>
      </c>
      <c r="E101" s="199" t="s">
        <v>21</v>
      </c>
      <c r="F101" s="200" t="s">
        <v>154</v>
      </c>
      <c r="G101" s="197"/>
      <c r="H101" s="201">
        <v>145.18</v>
      </c>
      <c r="I101" s="202"/>
      <c r="J101" s="197"/>
      <c r="K101" s="197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133</v>
      </c>
      <c r="AU101" s="207" t="s">
        <v>82</v>
      </c>
      <c r="AV101" s="11" t="s">
        <v>82</v>
      </c>
      <c r="AW101" s="11" t="s">
        <v>33</v>
      </c>
      <c r="AX101" s="11" t="s">
        <v>75</v>
      </c>
      <c r="AY101" s="207" t="s">
        <v>124</v>
      </c>
    </row>
    <row r="102" spans="2:65" s="1" customFormat="1" ht="25.5" customHeight="1">
      <c r="B102" s="38"/>
      <c r="C102" s="184" t="s">
        <v>148</v>
      </c>
      <c r="D102" s="184" t="s">
        <v>126</v>
      </c>
      <c r="E102" s="185" t="s">
        <v>155</v>
      </c>
      <c r="F102" s="186" t="s">
        <v>156</v>
      </c>
      <c r="G102" s="187" t="s">
        <v>137</v>
      </c>
      <c r="H102" s="188">
        <v>15.76</v>
      </c>
      <c r="I102" s="189"/>
      <c r="J102" s="190">
        <f>ROUND(I102*H102,2)</f>
        <v>0</v>
      </c>
      <c r="K102" s="186" t="s">
        <v>21</v>
      </c>
      <c r="L102" s="58"/>
      <c r="M102" s="191" t="s">
        <v>21</v>
      </c>
      <c r="N102" s="192" t="s">
        <v>41</v>
      </c>
      <c r="O102" s="39"/>
      <c r="P102" s="193">
        <f>O102*H102</f>
        <v>0</v>
      </c>
      <c r="Q102" s="193">
        <v>0.26384000000000002</v>
      </c>
      <c r="R102" s="193">
        <f>Q102*H102</f>
        <v>4.1581184000000002</v>
      </c>
      <c r="S102" s="193">
        <v>0</v>
      </c>
      <c r="T102" s="194">
        <f>S102*H102</f>
        <v>0</v>
      </c>
      <c r="AR102" s="21" t="s">
        <v>131</v>
      </c>
      <c r="AT102" s="21" t="s">
        <v>126</v>
      </c>
      <c r="AU102" s="21" t="s">
        <v>82</v>
      </c>
      <c r="AY102" s="21" t="s">
        <v>124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1" t="s">
        <v>75</v>
      </c>
      <c r="BK102" s="195">
        <f>ROUND(I102*H102,2)</f>
        <v>0</v>
      </c>
      <c r="BL102" s="21" t="s">
        <v>131</v>
      </c>
      <c r="BM102" s="21" t="s">
        <v>157</v>
      </c>
    </row>
    <row r="103" spans="2:65" s="1" customFormat="1" ht="25.5" customHeight="1">
      <c r="B103" s="38"/>
      <c r="C103" s="184" t="s">
        <v>158</v>
      </c>
      <c r="D103" s="184" t="s">
        <v>126</v>
      </c>
      <c r="E103" s="185" t="s">
        <v>159</v>
      </c>
      <c r="F103" s="186" t="s">
        <v>160</v>
      </c>
      <c r="G103" s="187" t="s">
        <v>161</v>
      </c>
      <c r="H103" s="188">
        <v>4</v>
      </c>
      <c r="I103" s="189"/>
      <c r="J103" s="190">
        <f>ROUND(I103*H103,2)</f>
        <v>0</v>
      </c>
      <c r="K103" s="186" t="s">
        <v>21</v>
      </c>
      <c r="L103" s="58"/>
      <c r="M103" s="191" t="s">
        <v>21</v>
      </c>
      <c r="N103" s="192" t="s">
        <v>41</v>
      </c>
      <c r="O103" s="39"/>
      <c r="P103" s="193">
        <f>O103*H103</f>
        <v>0</v>
      </c>
      <c r="Q103" s="193">
        <v>4.684E-2</v>
      </c>
      <c r="R103" s="193">
        <f>Q103*H103</f>
        <v>0.18736</v>
      </c>
      <c r="S103" s="193">
        <v>0</v>
      </c>
      <c r="T103" s="194">
        <f>S103*H103</f>
        <v>0</v>
      </c>
      <c r="AR103" s="21" t="s">
        <v>131</v>
      </c>
      <c r="AT103" s="21" t="s">
        <v>126</v>
      </c>
      <c r="AU103" s="21" t="s">
        <v>82</v>
      </c>
      <c r="AY103" s="21" t="s">
        <v>124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1" t="s">
        <v>75</v>
      </c>
      <c r="BK103" s="195">
        <f>ROUND(I103*H103,2)</f>
        <v>0</v>
      </c>
      <c r="BL103" s="21" t="s">
        <v>131</v>
      </c>
      <c r="BM103" s="21" t="s">
        <v>162</v>
      </c>
    </row>
    <row r="104" spans="2:65" s="10" customFormat="1" ht="29.85" customHeight="1">
      <c r="B104" s="168"/>
      <c r="C104" s="169"/>
      <c r="D104" s="170" t="s">
        <v>69</v>
      </c>
      <c r="E104" s="182" t="s">
        <v>163</v>
      </c>
      <c r="F104" s="182" t="s">
        <v>164</v>
      </c>
      <c r="G104" s="169"/>
      <c r="H104" s="169"/>
      <c r="I104" s="172"/>
      <c r="J104" s="183">
        <f>BK104</f>
        <v>0</v>
      </c>
      <c r="K104" s="169"/>
      <c r="L104" s="174"/>
      <c r="M104" s="175"/>
      <c r="N104" s="176"/>
      <c r="O104" s="176"/>
      <c r="P104" s="177">
        <f>SUM(P105:P119)</f>
        <v>0</v>
      </c>
      <c r="Q104" s="176"/>
      <c r="R104" s="177">
        <f>SUM(R105:R119)</f>
        <v>1.5760000000000001E-4</v>
      </c>
      <c r="S104" s="176"/>
      <c r="T104" s="178">
        <f>SUM(T105:T119)</f>
        <v>23.3242619</v>
      </c>
      <c r="AR104" s="179" t="s">
        <v>75</v>
      </c>
      <c r="AT104" s="180" t="s">
        <v>69</v>
      </c>
      <c r="AU104" s="180" t="s">
        <v>75</v>
      </c>
      <c r="AY104" s="179" t="s">
        <v>124</v>
      </c>
      <c r="BK104" s="181">
        <f>SUM(BK105:BK119)</f>
        <v>0</v>
      </c>
    </row>
    <row r="105" spans="2:65" s="1" customFormat="1" ht="16.5" customHeight="1">
      <c r="B105" s="38"/>
      <c r="C105" s="184" t="s">
        <v>165</v>
      </c>
      <c r="D105" s="184" t="s">
        <v>126</v>
      </c>
      <c r="E105" s="185" t="s">
        <v>166</v>
      </c>
      <c r="F105" s="186" t="s">
        <v>167</v>
      </c>
      <c r="G105" s="187" t="s">
        <v>137</v>
      </c>
      <c r="H105" s="188">
        <v>171.83</v>
      </c>
      <c r="I105" s="189"/>
      <c r="J105" s="190">
        <f>ROUND(I105*H105,2)</f>
        <v>0</v>
      </c>
      <c r="K105" s="186" t="s">
        <v>130</v>
      </c>
      <c r="L105" s="58"/>
      <c r="M105" s="191" t="s">
        <v>21</v>
      </c>
      <c r="N105" s="192" t="s">
        <v>41</v>
      </c>
      <c r="O105" s="39"/>
      <c r="P105" s="193">
        <f>O105*H105</f>
        <v>0</v>
      </c>
      <c r="Q105" s="193">
        <v>0</v>
      </c>
      <c r="R105" s="193">
        <f>Q105*H105</f>
        <v>0</v>
      </c>
      <c r="S105" s="193">
        <v>0</v>
      </c>
      <c r="T105" s="194">
        <f>S105*H105</f>
        <v>0</v>
      </c>
      <c r="AR105" s="21" t="s">
        <v>131</v>
      </c>
      <c r="AT105" s="21" t="s">
        <v>126</v>
      </c>
      <c r="AU105" s="21" t="s">
        <v>82</v>
      </c>
      <c r="AY105" s="21" t="s">
        <v>124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1" t="s">
        <v>75</v>
      </c>
      <c r="BK105" s="195">
        <f>ROUND(I105*H105,2)</f>
        <v>0</v>
      </c>
      <c r="BL105" s="21" t="s">
        <v>131</v>
      </c>
      <c r="BM105" s="21" t="s">
        <v>168</v>
      </c>
    </row>
    <row r="106" spans="2:65" s="11" customFormat="1">
      <c r="B106" s="196"/>
      <c r="C106" s="197"/>
      <c r="D106" s="198" t="s">
        <v>133</v>
      </c>
      <c r="E106" s="199" t="s">
        <v>21</v>
      </c>
      <c r="F106" s="200" t="s">
        <v>169</v>
      </c>
      <c r="G106" s="197"/>
      <c r="H106" s="201">
        <v>171.83</v>
      </c>
      <c r="I106" s="202"/>
      <c r="J106" s="197"/>
      <c r="K106" s="197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133</v>
      </c>
      <c r="AU106" s="207" t="s">
        <v>82</v>
      </c>
      <c r="AV106" s="11" t="s">
        <v>82</v>
      </c>
      <c r="AW106" s="11" t="s">
        <v>33</v>
      </c>
      <c r="AX106" s="11" t="s">
        <v>75</v>
      </c>
      <c r="AY106" s="207" t="s">
        <v>124</v>
      </c>
    </row>
    <row r="107" spans="2:65" s="1" customFormat="1" ht="16.5" customHeight="1">
      <c r="B107" s="38"/>
      <c r="C107" s="184" t="s">
        <v>163</v>
      </c>
      <c r="D107" s="184" t="s">
        <v>126</v>
      </c>
      <c r="E107" s="185" t="s">
        <v>170</v>
      </c>
      <c r="F107" s="186" t="s">
        <v>171</v>
      </c>
      <c r="G107" s="187" t="s">
        <v>137</v>
      </c>
      <c r="H107" s="188">
        <v>15.76</v>
      </c>
      <c r="I107" s="189"/>
      <c r="J107" s="190">
        <f>ROUND(I107*H107,2)</f>
        <v>0</v>
      </c>
      <c r="K107" s="186" t="s">
        <v>130</v>
      </c>
      <c r="L107" s="58"/>
      <c r="M107" s="191" t="s">
        <v>21</v>
      </c>
      <c r="N107" s="192" t="s">
        <v>41</v>
      </c>
      <c r="O107" s="39"/>
      <c r="P107" s="193">
        <f>O107*H107</f>
        <v>0</v>
      </c>
      <c r="Q107" s="193">
        <v>1.0000000000000001E-5</v>
      </c>
      <c r="R107" s="193">
        <f>Q107*H107</f>
        <v>1.5760000000000001E-4</v>
      </c>
      <c r="S107" s="193">
        <v>0</v>
      </c>
      <c r="T107" s="194">
        <f>S107*H107</f>
        <v>0</v>
      </c>
      <c r="AR107" s="21" t="s">
        <v>131</v>
      </c>
      <c r="AT107" s="21" t="s">
        <v>126</v>
      </c>
      <c r="AU107" s="21" t="s">
        <v>82</v>
      </c>
      <c r="AY107" s="21" t="s">
        <v>124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1" t="s">
        <v>75</v>
      </c>
      <c r="BK107" s="195">
        <f>ROUND(I107*H107,2)</f>
        <v>0</v>
      </c>
      <c r="BL107" s="21" t="s">
        <v>131</v>
      </c>
      <c r="BM107" s="21" t="s">
        <v>172</v>
      </c>
    </row>
    <row r="108" spans="2:65" s="1" customFormat="1" ht="16.5" customHeight="1">
      <c r="B108" s="38"/>
      <c r="C108" s="184" t="s">
        <v>173</v>
      </c>
      <c r="D108" s="184" t="s">
        <v>126</v>
      </c>
      <c r="E108" s="185" t="s">
        <v>174</v>
      </c>
      <c r="F108" s="186" t="s">
        <v>175</v>
      </c>
      <c r="G108" s="187" t="s">
        <v>137</v>
      </c>
      <c r="H108" s="188">
        <v>145.68</v>
      </c>
      <c r="I108" s="189"/>
      <c r="J108" s="190">
        <f>ROUND(I108*H108,2)</f>
        <v>0</v>
      </c>
      <c r="K108" s="186" t="s">
        <v>130</v>
      </c>
      <c r="L108" s="58"/>
      <c r="M108" s="191" t="s">
        <v>21</v>
      </c>
      <c r="N108" s="192" t="s">
        <v>41</v>
      </c>
      <c r="O108" s="39"/>
      <c r="P108" s="193">
        <f>O108*H108</f>
        <v>0</v>
      </c>
      <c r="Q108" s="193">
        <v>0</v>
      </c>
      <c r="R108" s="193">
        <f>Q108*H108</f>
        <v>0</v>
      </c>
      <c r="S108" s="193">
        <v>0.09</v>
      </c>
      <c r="T108" s="194">
        <f>S108*H108</f>
        <v>13.1112</v>
      </c>
      <c r="AR108" s="21" t="s">
        <v>131</v>
      </c>
      <c r="AT108" s="21" t="s">
        <v>126</v>
      </c>
      <c r="AU108" s="21" t="s">
        <v>82</v>
      </c>
      <c r="AY108" s="21" t="s">
        <v>124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1" t="s">
        <v>75</v>
      </c>
      <c r="BK108" s="195">
        <f>ROUND(I108*H108,2)</f>
        <v>0</v>
      </c>
      <c r="BL108" s="21" t="s">
        <v>131</v>
      </c>
      <c r="BM108" s="21" t="s">
        <v>176</v>
      </c>
    </row>
    <row r="109" spans="2:65" s="11" customFormat="1">
      <c r="B109" s="196"/>
      <c r="C109" s="197"/>
      <c r="D109" s="198" t="s">
        <v>133</v>
      </c>
      <c r="E109" s="199" t="s">
        <v>21</v>
      </c>
      <c r="F109" s="200" t="s">
        <v>177</v>
      </c>
      <c r="G109" s="197"/>
      <c r="H109" s="201">
        <v>145.68</v>
      </c>
      <c r="I109" s="202"/>
      <c r="J109" s="197"/>
      <c r="K109" s="197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133</v>
      </c>
      <c r="AU109" s="207" t="s">
        <v>82</v>
      </c>
      <c r="AV109" s="11" t="s">
        <v>82</v>
      </c>
      <c r="AW109" s="11" t="s">
        <v>33</v>
      </c>
      <c r="AX109" s="11" t="s">
        <v>75</v>
      </c>
      <c r="AY109" s="207" t="s">
        <v>124</v>
      </c>
    </row>
    <row r="110" spans="2:65" s="1" customFormat="1" ht="16.5" customHeight="1">
      <c r="B110" s="38"/>
      <c r="C110" s="184" t="s">
        <v>178</v>
      </c>
      <c r="D110" s="184" t="s">
        <v>126</v>
      </c>
      <c r="E110" s="185" t="s">
        <v>179</v>
      </c>
      <c r="F110" s="186" t="s">
        <v>180</v>
      </c>
      <c r="G110" s="187" t="s">
        <v>137</v>
      </c>
      <c r="H110" s="188">
        <v>42.4</v>
      </c>
      <c r="I110" s="189"/>
      <c r="J110" s="190">
        <f>ROUND(I110*H110,2)</f>
        <v>0</v>
      </c>
      <c r="K110" s="186" t="s">
        <v>130</v>
      </c>
      <c r="L110" s="58"/>
      <c r="M110" s="191" t="s">
        <v>21</v>
      </c>
      <c r="N110" s="192" t="s">
        <v>41</v>
      </c>
      <c r="O110" s="39"/>
      <c r="P110" s="193">
        <f>O110*H110</f>
        <v>0</v>
      </c>
      <c r="Q110" s="193">
        <v>0</v>
      </c>
      <c r="R110" s="193">
        <f>Q110*H110</f>
        <v>0</v>
      </c>
      <c r="S110" s="193">
        <v>4.5600000000000002E-2</v>
      </c>
      <c r="T110" s="194">
        <f>S110*H110</f>
        <v>1.93344</v>
      </c>
      <c r="AR110" s="21" t="s">
        <v>131</v>
      </c>
      <c r="AT110" s="21" t="s">
        <v>126</v>
      </c>
      <c r="AU110" s="21" t="s">
        <v>82</v>
      </c>
      <c r="AY110" s="21" t="s">
        <v>124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1" t="s">
        <v>75</v>
      </c>
      <c r="BK110" s="195">
        <f>ROUND(I110*H110,2)</f>
        <v>0</v>
      </c>
      <c r="BL110" s="21" t="s">
        <v>131</v>
      </c>
      <c r="BM110" s="21" t="s">
        <v>181</v>
      </c>
    </row>
    <row r="111" spans="2:65" s="11" customFormat="1">
      <c r="B111" s="196"/>
      <c r="C111" s="197"/>
      <c r="D111" s="198" t="s">
        <v>133</v>
      </c>
      <c r="E111" s="199" t="s">
        <v>21</v>
      </c>
      <c r="F111" s="200" t="s">
        <v>182</v>
      </c>
      <c r="G111" s="197"/>
      <c r="H111" s="201">
        <v>42.4</v>
      </c>
      <c r="I111" s="202"/>
      <c r="J111" s="197"/>
      <c r="K111" s="197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133</v>
      </c>
      <c r="AU111" s="207" t="s">
        <v>82</v>
      </c>
      <c r="AV111" s="11" t="s">
        <v>82</v>
      </c>
      <c r="AW111" s="11" t="s">
        <v>33</v>
      </c>
      <c r="AX111" s="11" t="s">
        <v>75</v>
      </c>
      <c r="AY111" s="207" t="s">
        <v>124</v>
      </c>
    </row>
    <row r="112" spans="2:65" s="1" customFormat="1" ht="16.5" customHeight="1">
      <c r="B112" s="38"/>
      <c r="C112" s="184" t="s">
        <v>183</v>
      </c>
      <c r="D112" s="184" t="s">
        <v>126</v>
      </c>
      <c r="E112" s="185" t="s">
        <v>184</v>
      </c>
      <c r="F112" s="186" t="s">
        <v>185</v>
      </c>
      <c r="G112" s="187" t="s">
        <v>137</v>
      </c>
      <c r="H112" s="188">
        <v>102.78</v>
      </c>
      <c r="I112" s="189"/>
      <c r="J112" s="190">
        <f>ROUND(I112*H112,2)</f>
        <v>0</v>
      </c>
      <c r="K112" s="186" t="s">
        <v>130</v>
      </c>
      <c r="L112" s="58"/>
      <c r="M112" s="191" t="s">
        <v>21</v>
      </c>
      <c r="N112" s="192" t="s">
        <v>41</v>
      </c>
      <c r="O112" s="39"/>
      <c r="P112" s="193">
        <f>O112*H112</f>
        <v>0</v>
      </c>
      <c r="Q112" s="193">
        <v>0</v>
      </c>
      <c r="R112" s="193">
        <f>Q112*H112</f>
        <v>0</v>
      </c>
      <c r="S112" s="193">
        <v>6.3E-2</v>
      </c>
      <c r="T112" s="194">
        <f>S112*H112</f>
        <v>6.4751399999999997</v>
      </c>
      <c r="AR112" s="21" t="s">
        <v>131</v>
      </c>
      <c r="AT112" s="21" t="s">
        <v>126</v>
      </c>
      <c r="AU112" s="21" t="s">
        <v>82</v>
      </c>
      <c r="AY112" s="21" t="s">
        <v>124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75</v>
      </c>
      <c r="BK112" s="195">
        <f>ROUND(I112*H112,2)</f>
        <v>0</v>
      </c>
      <c r="BL112" s="21" t="s">
        <v>131</v>
      </c>
      <c r="BM112" s="21" t="s">
        <v>186</v>
      </c>
    </row>
    <row r="113" spans="2:65" s="11" customFormat="1">
      <c r="B113" s="196"/>
      <c r="C113" s="197"/>
      <c r="D113" s="198" t="s">
        <v>133</v>
      </c>
      <c r="E113" s="199" t="s">
        <v>21</v>
      </c>
      <c r="F113" s="200" t="s">
        <v>187</v>
      </c>
      <c r="G113" s="197"/>
      <c r="H113" s="201">
        <v>102.78</v>
      </c>
      <c r="I113" s="202"/>
      <c r="J113" s="197"/>
      <c r="K113" s="197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133</v>
      </c>
      <c r="AU113" s="207" t="s">
        <v>82</v>
      </c>
      <c r="AV113" s="11" t="s">
        <v>82</v>
      </c>
      <c r="AW113" s="11" t="s">
        <v>33</v>
      </c>
      <c r="AX113" s="11" t="s">
        <v>75</v>
      </c>
      <c r="AY113" s="207" t="s">
        <v>124</v>
      </c>
    </row>
    <row r="114" spans="2:65" s="1" customFormat="1" ht="16.5" customHeight="1">
      <c r="B114" s="38"/>
      <c r="C114" s="184" t="s">
        <v>188</v>
      </c>
      <c r="D114" s="184" t="s">
        <v>126</v>
      </c>
      <c r="E114" s="185" t="s">
        <v>189</v>
      </c>
      <c r="F114" s="186" t="s">
        <v>190</v>
      </c>
      <c r="G114" s="187" t="s">
        <v>161</v>
      </c>
      <c r="H114" s="188">
        <v>16</v>
      </c>
      <c r="I114" s="189"/>
      <c r="J114" s="190">
        <f>ROUND(I114*H114,2)</f>
        <v>0</v>
      </c>
      <c r="K114" s="186" t="s">
        <v>130</v>
      </c>
      <c r="L114" s="58"/>
      <c r="M114" s="191" t="s">
        <v>21</v>
      </c>
      <c r="N114" s="192" t="s">
        <v>41</v>
      </c>
      <c r="O114" s="39"/>
      <c r="P114" s="193">
        <f>O114*H114</f>
        <v>0</v>
      </c>
      <c r="Q114" s="193">
        <v>0</v>
      </c>
      <c r="R114" s="193">
        <f>Q114*H114</f>
        <v>0</v>
      </c>
      <c r="S114" s="193">
        <v>8.9999999999999993E-3</v>
      </c>
      <c r="T114" s="194">
        <f>S114*H114</f>
        <v>0.14399999999999999</v>
      </c>
      <c r="AR114" s="21" t="s">
        <v>131</v>
      </c>
      <c r="AT114" s="21" t="s">
        <v>126</v>
      </c>
      <c r="AU114" s="21" t="s">
        <v>82</v>
      </c>
      <c r="AY114" s="21" t="s">
        <v>124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1" t="s">
        <v>75</v>
      </c>
      <c r="BK114" s="195">
        <f>ROUND(I114*H114,2)</f>
        <v>0</v>
      </c>
      <c r="BL114" s="21" t="s">
        <v>131</v>
      </c>
      <c r="BM114" s="21" t="s">
        <v>191</v>
      </c>
    </row>
    <row r="115" spans="2:65" s="11" customFormat="1">
      <c r="B115" s="196"/>
      <c r="C115" s="197"/>
      <c r="D115" s="198" t="s">
        <v>133</v>
      </c>
      <c r="E115" s="199" t="s">
        <v>21</v>
      </c>
      <c r="F115" s="200" t="s">
        <v>192</v>
      </c>
      <c r="G115" s="197"/>
      <c r="H115" s="201">
        <v>16</v>
      </c>
      <c r="I115" s="202"/>
      <c r="J115" s="197"/>
      <c r="K115" s="197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133</v>
      </c>
      <c r="AU115" s="207" t="s">
        <v>82</v>
      </c>
      <c r="AV115" s="11" t="s">
        <v>82</v>
      </c>
      <c r="AW115" s="11" t="s">
        <v>33</v>
      </c>
      <c r="AX115" s="11" t="s">
        <v>75</v>
      </c>
      <c r="AY115" s="207" t="s">
        <v>124</v>
      </c>
    </row>
    <row r="116" spans="2:65" s="1" customFormat="1" ht="16.5" customHeight="1">
      <c r="B116" s="38"/>
      <c r="C116" s="184" t="s">
        <v>193</v>
      </c>
      <c r="D116" s="184" t="s">
        <v>126</v>
      </c>
      <c r="E116" s="185" t="s">
        <v>194</v>
      </c>
      <c r="F116" s="186" t="s">
        <v>195</v>
      </c>
      <c r="G116" s="187" t="s">
        <v>137</v>
      </c>
      <c r="H116" s="188">
        <v>26.652999999999999</v>
      </c>
      <c r="I116" s="189"/>
      <c r="J116" s="190">
        <f>ROUND(I116*H116,2)</f>
        <v>0</v>
      </c>
      <c r="K116" s="186" t="s">
        <v>130</v>
      </c>
      <c r="L116" s="58"/>
      <c r="M116" s="191" t="s">
        <v>21</v>
      </c>
      <c r="N116" s="192" t="s">
        <v>41</v>
      </c>
      <c r="O116" s="39"/>
      <c r="P116" s="193">
        <f>O116*H116</f>
        <v>0</v>
      </c>
      <c r="Q116" s="193">
        <v>0</v>
      </c>
      <c r="R116" s="193">
        <f>Q116*H116</f>
        <v>0</v>
      </c>
      <c r="S116" s="193">
        <v>6.2300000000000001E-2</v>
      </c>
      <c r="T116" s="194">
        <f>S116*H116</f>
        <v>1.6604819</v>
      </c>
      <c r="AR116" s="21" t="s">
        <v>131</v>
      </c>
      <c r="AT116" s="21" t="s">
        <v>126</v>
      </c>
      <c r="AU116" s="21" t="s">
        <v>82</v>
      </c>
      <c r="AY116" s="21" t="s">
        <v>124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1" t="s">
        <v>75</v>
      </c>
      <c r="BK116" s="195">
        <f>ROUND(I116*H116,2)</f>
        <v>0</v>
      </c>
      <c r="BL116" s="21" t="s">
        <v>131</v>
      </c>
      <c r="BM116" s="21" t="s">
        <v>196</v>
      </c>
    </row>
    <row r="117" spans="2:65" s="11" customFormat="1">
      <c r="B117" s="196"/>
      <c r="C117" s="197"/>
      <c r="D117" s="198" t="s">
        <v>133</v>
      </c>
      <c r="E117" s="199" t="s">
        <v>21</v>
      </c>
      <c r="F117" s="200" t="s">
        <v>197</v>
      </c>
      <c r="G117" s="197"/>
      <c r="H117" s="201">
        <v>26.652999999999999</v>
      </c>
      <c r="I117" s="202"/>
      <c r="J117" s="197"/>
      <c r="K117" s="197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133</v>
      </c>
      <c r="AU117" s="207" t="s">
        <v>82</v>
      </c>
      <c r="AV117" s="11" t="s">
        <v>82</v>
      </c>
      <c r="AW117" s="11" t="s">
        <v>33</v>
      </c>
      <c r="AX117" s="11" t="s">
        <v>75</v>
      </c>
      <c r="AY117" s="207" t="s">
        <v>124</v>
      </c>
    </row>
    <row r="118" spans="2:65" s="1" customFormat="1" ht="16.5" customHeight="1">
      <c r="B118" s="38"/>
      <c r="C118" s="184" t="s">
        <v>10</v>
      </c>
      <c r="D118" s="184" t="s">
        <v>126</v>
      </c>
      <c r="E118" s="185" t="s">
        <v>198</v>
      </c>
      <c r="F118" s="186" t="s">
        <v>199</v>
      </c>
      <c r="G118" s="187" t="s">
        <v>137</v>
      </c>
      <c r="H118" s="188">
        <v>66.073999999999998</v>
      </c>
      <c r="I118" s="189"/>
      <c r="J118" s="190">
        <f>ROUND(I118*H118,2)</f>
        <v>0</v>
      </c>
      <c r="K118" s="186" t="s">
        <v>130</v>
      </c>
      <c r="L118" s="58"/>
      <c r="M118" s="191" t="s">
        <v>21</v>
      </c>
      <c r="N118" s="192" t="s">
        <v>41</v>
      </c>
      <c r="O118" s="39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21" t="s">
        <v>131</v>
      </c>
      <c r="AT118" s="21" t="s">
        <v>126</v>
      </c>
      <c r="AU118" s="21" t="s">
        <v>82</v>
      </c>
      <c r="AY118" s="21" t="s">
        <v>124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75</v>
      </c>
      <c r="BK118" s="195">
        <f>ROUND(I118*H118,2)</f>
        <v>0</v>
      </c>
      <c r="BL118" s="21" t="s">
        <v>131</v>
      </c>
      <c r="BM118" s="21" t="s">
        <v>200</v>
      </c>
    </row>
    <row r="119" spans="2:65" s="11" customFormat="1">
      <c r="B119" s="196"/>
      <c r="C119" s="197"/>
      <c r="D119" s="198" t="s">
        <v>133</v>
      </c>
      <c r="E119" s="199" t="s">
        <v>21</v>
      </c>
      <c r="F119" s="200" t="s">
        <v>201</v>
      </c>
      <c r="G119" s="197"/>
      <c r="H119" s="201">
        <v>66.073999999999998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133</v>
      </c>
      <c r="AU119" s="207" t="s">
        <v>82</v>
      </c>
      <c r="AV119" s="11" t="s">
        <v>82</v>
      </c>
      <c r="AW119" s="11" t="s">
        <v>33</v>
      </c>
      <c r="AX119" s="11" t="s">
        <v>75</v>
      </c>
      <c r="AY119" s="207" t="s">
        <v>124</v>
      </c>
    </row>
    <row r="120" spans="2:65" s="10" customFormat="1" ht="29.85" customHeight="1">
      <c r="B120" s="168"/>
      <c r="C120" s="169"/>
      <c r="D120" s="170" t="s">
        <v>69</v>
      </c>
      <c r="E120" s="182" t="s">
        <v>202</v>
      </c>
      <c r="F120" s="182" t="s">
        <v>203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SUM(P121:P129)</f>
        <v>0</v>
      </c>
      <c r="Q120" s="176"/>
      <c r="R120" s="177">
        <f>SUM(R121:R129)</f>
        <v>0</v>
      </c>
      <c r="S120" s="176"/>
      <c r="T120" s="178">
        <f>SUM(T121:T129)</f>
        <v>0</v>
      </c>
      <c r="AR120" s="179" t="s">
        <v>75</v>
      </c>
      <c r="AT120" s="180" t="s">
        <v>69</v>
      </c>
      <c r="AU120" s="180" t="s">
        <v>75</v>
      </c>
      <c r="AY120" s="179" t="s">
        <v>124</v>
      </c>
      <c r="BK120" s="181">
        <f>SUM(BK121:BK129)</f>
        <v>0</v>
      </c>
    </row>
    <row r="121" spans="2:65" s="1" customFormat="1" ht="25.5" customHeight="1">
      <c r="B121" s="38"/>
      <c r="C121" s="184" t="s">
        <v>204</v>
      </c>
      <c r="D121" s="184" t="s">
        <v>126</v>
      </c>
      <c r="E121" s="185" t="s">
        <v>205</v>
      </c>
      <c r="F121" s="186" t="s">
        <v>206</v>
      </c>
      <c r="G121" s="187" t="s">
        <v>207</v>
      </c>
      <c r="H121" s="188">
        <v>23.338000000000001</v>
      </c>
      <c r="I121" s="189"/>
      <c r="J121" s="190">
        <f>ROUND(I121*H121,2)</f>
        <v>0</v>
      </c>
      <c r="K121" s="186" t="s">
        <v>130</v>
      </c>
      <c r="L121" s="58"/>
      <c r="M121" s="191" t="s">
        <v>21</v>
      </c>
      <c r="N121" s="192" t="s">
        <v>41</v>
      </c>
      <c r="O121" s="39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AR121" s="21" t="s">
        <v>131</v>
      </c>
      <c r="AT121" s="21" t="s">
        <v>126</v>
      </c>
      <c r="AU121" s="21" t="s">
        <v>82</v>
      </c>
      <c r="AY121" s="21" t="s">
        <v>124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1" t="s">
        <v>75</v>
      </c>
      <c r="BK121" s="195">
        <f>ROUND(I121*H121,2)</f>
        <v>0</v>
      </c>
      <c r="BL121" s="21" t="s">
        <v>131</v>
      </c>
      <c r="BM121" s="21" t="s">
        <v>208</v>
      </c>
    </row>
    <row r="122" spans="2:65" s="1" customFormat="1" ht="25.5" customHeight="1">
      <c r="B122" s="38"/>
      <c r="C122" s="184" t="s">
        <v>209</v>
      </c>
      <c r="D122" s="184" t="s">
        <v>126</v>
      </c>
      <c r="E122" s="185" t="s">
        <v>210</v>
      </c>
      <c r="F122" s="186" t="s">
        <v>211</v>
      </c>
      <c r="G122" s="187" t="s">
        <v>207</v>
      </c>
      <c r="H122" s="188">
        <v>23.338000000000001</v>
      </c>
      <c r="I122" s="189"/>
      <c r="J122" s="190">
        <f>ROUND(I122*H122,2)</f>
        <v>0</v>
      </c>
      <c r="K122" s="186" t="s">
        <v>130</v>
      </c>
      <c r="L122" s="58"/>
      <c r="M122" s="191" t="s">
        <v>21</v>
      </c>
      <c r="N122" s="192" t="s">
        <v>41</v>
      </c>
      <c r="O122" s="39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21" t="s">
        <v>131</v>
      </c>
      <c r="AT122" s="21" t="s">
        <v>126</v>
      </c>
      <c r="AU122" s="21" t="s">
        <v>82</v>
      </c>
      <c r="AY122" s="21" t="s">
        <v>124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1" t="s">
        <v>75</v>
      </c>
      <c r="BK122" s="195">
        <f>ROUND(I122*H122,2)</f>
        <v>0</v>
      </c>
      <c r="BL122" s="21" t="s">
        <v>131</v>
      </c>
      <c r="BM122" s="21" t="s">
        <v>212</v>
      </c>
    </row>
    <row r="123" spans="2:65" s="1" customFormat="1" ht="25.5" customHeight="1">
      <c r="B123" s="38"/>
      <c r="C123" s="184" t="s">
        <v>213</v>
      </c>
      <c r="D123" s="184" t="s">
        <v>126</v>
      </c>
      <c r="E123" s="185" t="s">
        <v>214</v>
      </c>
      <c r="F123" s="186" t="s">
        <v>215</v>
      </c>
      <c r="G123" s="187" t="s">
        <v>207</v>
      </c>
      <c r="H123" s="188">
        <v>326.73200000000003</v>
      </c>
      <c r="I123" s="189"/>
      <c r="J123" s="190">
        <f>ROUND(I123*H123,2)</f>
        <v>0</v>
      </c>
      <c r="K123" s="186" t="s">
        <v>21</v>
      </c>
      <c r="L123" s="58"/>
      <c r="M123" s="191" t="s">
        <v>21</v>
      </c>
      <c r="N123" s="192" t="s">
        <v>41</v>
      </c>
      <c r="O123" s="39"/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AR123" s="21" t="s">
        <v>131</v>
      </c>
      <c r="AT123" s="21" t="s">
        <v>126</v>
      </c>
      <c r="AU123" s="21" t="s">
        <v>82</v>
      </c>
      <c r="AY123" s="21" t="s">
        <v>124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1" t="s">
        <v>75</v>
      </c>
      <c r="BK123" s="195">
        <f>ROUND(I123*H123,2)</f>
        <v>0</v>
      </c>
      <c r="BL123" s="21" t="s">
        <v>131</v>
      </c>
      <c r="BM123" s="21" t="s">
        <v>216</v>
      </c>
    </row>
    <row r="124" spans="2:65" s="11" customFormat="1">
      <c r="B124" s="196"/>
      <c r="C124" s="197"/>
      <c r="D124" s="198" t="s">
        <v>133</v>
      </c>
      <c r="E124" s="199" t="s">
        <v>21</v>
      </c>
      <c r="F124" s="200" t="s">
        <v>217</v>
      </c>
      <c r="G124" s="197"/>
      <c r="H124" s="201">
        <v>326.73200000000003</v>
      </c>
      <c r="I124" s="202"/>
      <c r="J124" s="197"/>
      <c r="K124" s="197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133</v>
      </c>
      <c r="AU124" s="207" t="s">
        <v>82</v>
      </c>
      <c r="AV124" s="11" t="s">
        <v>82</v>
      </c>
      <c r="AW124" s="11" t="s">
        <v>33</v>
      </c>
      <c r="AX124" s="11" t="s">
        <v>75</v>
      </c>
      <c r="AY124" s="207" t="s">
        <v>124</v>
      </c>
    </row>
    <row r="125" spans="2:65" s="1" customFormat="1" ht="16.5" customHeight="1">
      <c r="B125" s="38"/>
      <c r="C125" s="184" t="s">
        <v>218</v>
      </c>
      <c r="D125" s="184" t="s">
        <v>126</v>
      </c>
      <c r="E125" s="185" t="s">
        <v>219</v>
      </c>
      <c r="F125" s="186" t="s">
        <v>220</v>
      </c>
      <c r="G125" s="187" t="s">
        <v>207</v>
      </c>
      <c r="H125" s="188">
        <v>8.1349999999999998</v>
      </c>
      <c r="I125" s="189"/>
      <c r="J125" s="190">
        <f>ROUND(I125*H125,2)</f>
        <v>0</v>
      </c>
      <c r="K125" s="186" t="s">
        <v>130</v>
      </c>
      <c r="L125" s="58"/>
      <c r="M125" s="191" t="s">
        <v>21</v>
      </c>
      <c r="N125" s="192" t="s">
        <v>41</v>
      </c>
      <c r="O125" s="3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AR125" s="21" t="s">
        <v>131</v>
      </c>
      <c r="AT125" s="21" t="s">
        <v>126</v>
      </c>
      <c r="AU125" s="21" t="s">
        <v>82</v>
      </c>
      <c r="AY125" s="21" t="s">
        <v>124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1" t="s">
        <v>75</v>
      </c>
      <c r="BK125" s="195">
        <f>ROUND(I125*H125,2)</f>
        <v>0</v>
      </c>
      <c r="BL125" s="21" t="s">
        <v>131</v>
      </c>
      <c r="BM125" s="21" t="s">
        <v>221</v>
      </c>
    </row>
    <row r="126" spans="2:65" s="11" customFormat="1">
      <c r="B126" s="196"/>
      <c r="C126" s="197"/>
      <c r="D126" s="198" t="s">
        <v>133</v>
      </c>
      <c r="E126" s="199" t="s">
        <v>21</v>
      </c>
      <c r="F126" s="200" t="s">
        <v>222</v>
      </c>
      <c r="G126" s="197"/>
      <c r="H126" s="201">
        <v>8.1349999999999998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133</v>
      </c>
      <c r="AU126" s="207" t="s">
        <v>82</v>
      </c>
      <c r="AV126" s="11" t="s">
        <v>82</v>
      </c>
      <c r="AW126" s="11" t="s">
        <v>33</v>
      </c>
      <c r="AX126" s="11" t="s">
        <v>75</v>
      </c>
      <c r="AY126" s="207" t="s">
        <v>124</v>
      </c>
    </row>
    <row r="127" spans="2:65" s="1" customFormat="1" ht="25.5" customHeight="1">
      <c r="B127" s="38"/>
      <c r="C127" s="184" t="s">
        <v>223</v>
      </c>
      <c r="D127" s="184" t="s">
        <v>126</v>
      </c>
      <c r="E127" s="185" t="s">
        <v>224</v>
      </c>
      <c r="F127" s="186" t="s">
        <v>225</v>
      </c>
      <c r="G127" s="187" t="s">
        <v>207</v>
      </c>
      <c r="H127" s="188">
        <v>1.9330000000000001</v>
      </c>
      <c r="I127" s="189"/>
      <c r="J127" s="190">
        <f>ROUND(I127*H127,2)</f>
        <v>0</v>
      </c>
      <c r="K127" s="186" t="s">
        <v>130</v>
      </c>
      <c r="L127" s="58"/>
      <c r="M127" s="191" t="s">
        <v>21</v>
      </c>
      <c r="N127" s="192" t="s">
        <v>41</v>
      </c>
      <c r="O127" s="3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AR127" s="21" t="s">
        <v>131</v>
      </c>
      <c r="AT127" s="21" t="s">
        <v>126</v>
      </c>
      <c r="AU127" s="21" t="s">
        <v>82</v>
      </c>
      <c r="AY127" s="21" t="s">
        <v>124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1" t="s">
        <v>75</v>
      </c>
      <c r="BK127" s="195">
        <f>ROUND(I127*H127,2)</f>
        <v>0</v>
      </c>
      <c r="BL127" s="21" t="s">
        <v>131</v>
      </c>
      <c r="BM127" s="21" t="s">
        <v>226</v>
      </c>
    </row>
    <row r="128" spans="2:65" s="1" customFormat="1" ht="16.5" customHeight="1">
      <c r="B128" s="38"/>
      <c r="C128" s="184" t="s">
        <v>9</v>
      </c>
      <c r="D128" s="184" t="s">
        <v>126</v>
      </c>
      <c r="E128" s="185" t="s">
        <v>227</v>
      </c>
      <c r="F128" s="186" t="s">
        <v>228</v>
      </c>
      <c r="G128" s="187" t="s">
        <v>207</v>
      </c>
      <c r="H128" s="188">
        <v>13.27</v>
      </c>
      <c r="I128" s="189"/>
      <c r="J128" s="190">
        <f>ROUND(I128*H128,2)</f>
        <v>0</v>
      </c>
      <c r="K128" s="186" t="s">
        <v>130</v>
      </c>
      <c r="L128" s="58"/>
      <c r="M128" s="191" t="s">
        <v>21</v>
      </c>
      <c r="N128" s="192" t="s">
        <v>41</v>
      </c>
      <c r="O128" s="39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AR128" s="21" t="s">
        <v>131</v>
      </c>
      <c r="AT128" s="21" t="s">
        <v>126</v>
      </c>
      <c r="AU128" s="21" t="s">
        <v>82</v>
      </c>
      <c r="AY128" s="21" t="s">
        <v>124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1" t="s">
        <v>75</v>
      </c>
      <c r="BK128" s="195">
        <f>ROUND(I128*H128,2)</f>
        <v>0</v>
      </c>
      <c r="BL128" s="21" t="s">
        <v>131</v>
      </c>
      <c r="BM128" s="21" t="s">
        <v>229</v>
      </c>
    </row>
    <row r="129" spans="2:65" s="11" customFormat="1">
      <c r="B129" s="196"/>
      <c r="C129" s="197"/>
      <c r="D129" s="198" t="s">
        <v>133</v>
      </c>
      <c r="E129" s="199" t="s">
        <v>21</v>
      </c>
      <c r="F129" s="200" t="s">
        <v>230</v>
      </c>
      <c r="G129" s="197"/>
      <c r="H129" s="201">
        <v>13.27</v>
      </c>
      <c r="I129" s="202"/>
      <c r="J129" s="197"/>
      <c r="K129" s="197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133</v>
      </c>
      <c r="AU129" s="207" t="s">
        <v>82</v>
      </c>
      <c r="AV129" s="11" t="s">
        <v>82</v>
      </c>
      <c r="AW129" s="11" t="s">
        <v>33</v>
      </c>
      <c r="AX129" s="11" t="s">
        <v>75</v>
      </c>
      <c r="AY129" s="207" t="s">
        <v>124</v>
      </c>
    </row>
    <row r="130" spans="2:65" s="10" customFormat="1" ht="29.85" customHeight="1">
      <c r="B130" s="168"/>
      <c r="C130" s="169"/>
      <c r="D130" s="170" t="s">
        <v>69</v>
      </c>
      <c r="E130" s="182" t="s">
        <v>231</v>
      </c>
      <c r="F130" s="182" t="s">
        <v>232</v>
      </c>
      <c r="G130" s="169"/>
      <c r="H130" s="169"/>
      <c r="I130" s="172"/>
      <c r="J130" s="183">
        <f>BK130</f>
        <v>0</v>
      </c>
      <c r="K130" s="169"/>
      <c r="L130" s="174"/>
      <c r="M130" s="175"/>
      <c r="N130" s="176"/>
      <c r="O130" s="176"/>
      <c r="P130" s="177">
        <f>P131</f>
        <v>0</v>
      </c>
      <c r="Q130" s="176"/>
      <c r="R130" s="177">
        <f>R131</f>
        <v>0</v>
      </c>
      <c r="S130" s="176"/>
      <c r="T130" s="178">
        <f>T131</f>
        <v>0</v>
      </c>
      <c r="AR130" s="179" t="s">
        <v>75</v>
      </c>
      <c r="AT130" s="180" t="s">
        <v>69</v>
      </c>
      <c r="AU130" s="180" t="s">
        <v>75</v>
      </c>
      <c r="AY130" s="179" t="s">
        <v>124</v>
      </c>
      <c r="BK130" s="181">
        <f>BK131</f>
        <v>0</v>
      </c>
    </row>
    <row r="131" spans="2:65" s="1" customFormat="1" ht="16.5" customHeight="1">
      <c r="B131" s="38"/>
      <c r="C131" s="184" t="s">
        <v>233</v>
      </c>
      <c r="D131" s="184" t="s">
        <v>126</v>
      </c>
      <c r="E131" s="185" t="s">
        <v>234</v>
      </c>
      <c r="F131" s="186" t="s">
        <v>232</v>
      </c>
      <c r="G131" s="187" t="s">
        <v>207</v>
      </c>
      <c r="H131" s="188">
        <v>17.715</v>
      </c>
      <c r="I131" s="189"/>
      <c r="J131" s="190">
        <f>ROUND(I131*H131,2)</f>
        <v>0</v>
      </c>
      <c r="K131" s="186" t="s">
        <v>130</v>
      </c>
      <c r="L131" s="58"/>
      <c r="M131" s="191" t="s">
        <v>21</v>
      </c>
      <c r="N131" s="192" t="s">
        <v>41</v>
      </c>
      <c r="O131" s="39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AR131" s="21" t="s">
        <v>131</v>
      </c>
      <c r="AT131" s="21" t="s">
        <v>126</v>
      </c>
      <c r="AU131" s="21" t="s">
        <v>82</v>
      </c>
      <c r="AY131" s="21" t="s">
        <v>124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1" t="s">
        <v>75</v>
      </c>
      <c r="BK131" s="195">
        <f>ROUND(I131*H131,2)</f>
        <v>0</v>
      </c>
      <c r="BL131" s="21" t="s">
        <v>131</v>
      </c>
      <c r="BM131" s="21" t="s">
        <v>235</v>
      </c>
    </row>
    <row r="132" spans="2:65" s="10" customFormat="1" ht="37.35" customHeight="1">
      <c r="B132" s="168"/>
      <c r="C132" s="169"/>
      <c r="D132" s="170" t="s">
        <v>69</v>
      </c>
      <c r="E132" s="171" t="s">
        <v>236</v>
      </c>
      <c r="F132" s="171" t="s">
        <v>237</v>
      </c>
      <c r="G132" s="169"/>
      <c r="H132" s="169"/>
      <c r="I132" s="172"/>
      <c r="J132" s="173">
        <f>BK132</f>
        <v>0</v>
      </c>
      <c r="K132" s="169"/>
      <c r="L132" s="174"/>
      <c r="M132" s="175"/>
      <c r="N132" s="176"/>
      <c r="O132" s="176"/>
      <c r="P132" s="177">
        <f>P133+P137+P143+P152+P162</f>
        <v>0</v>
      </c>
      <c r="Q132" s="176"/>
      <c r="R132" s="177">
        <f>R133+R137+R143+R152+R162</f>
        <v>16.077071</v>
      </c>
      <c r="S132" s="176"/>
      <c r="T132" s="178">
        <f>T133+T137+T143+T152+T162</f>
        <v>1.336E-2</v>
      </c>
      <c r="AR132" s="179" t="s">
        <v>82</v>
      </c>
      <c r="AT132" s="180" t="s">
        <v>69</v>
      </c>
      <c r="AU132" s="180" t="s">
        <v>70</v>
      </c>
      <c r="AY132" s="179" t="s">
        <v>124</v>
      </c>
      <c r="BK132" s="181">
        <f>BK133+BK137+BK143+BK152+BK162</f>
        <v>0</v>
      </c>
    </row>
    <row r="133" spans="2:65" s="10" customFormat="1" ht="19.899999999999999" customHeight="1">
      <c r="B133" s="168"/>
      <c r="C133" s="169"/>
      <c r="D133" s="170" t="s">
        <v>69</v>
      </c>
      <c r="E133" s="182" t="s">
        <v>238</v>
      </c>
      <c r="F133" s="182" t="s">
        <v>239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SUM(P134:P136)</f>
        <v>0</v>
      </c>
      <c r="Q133" s="176"/>
      <c r="R133" s="177">
        <f>SUM(R134:R136)</f>
        <v>1.298192</v>
      </c>
      <c r="S133" s="176"/>
      <c r="T133" s="178">
        <f>SUM(T134:T136)</f>
        <v>0</v>
      </c>
      <c r="AR133" s="179" t="s">
        <v>82</v>
      </c>
      <c r="AT133" s="180" t="s">
        <v>69</v>
      </c>
      <c r="AU133" s="180" t="s">
        <v>75</v>
      </c>
      <c r="AY133" s="179" t="s">
        <v>124</v>
      </c>
      <c r="BK133" s="181">
        <f>SUM(BK134:BK136)</f>
        <v>0</v>
      </c>
    </row>
    <row r="134" spans="2:65" s="1" customFormat="1" ht="25.5" customHeight="1">
      <c r="B134" s="38"/>
      <c r="C134" s="184" t="s">
        <v>240</v>
      </c>
      <c r="D134" s="184" t="s">
        <v>126</v>
      </c>
      <c r="E134" s="185" t="s">
        <v>241</v>
      </c>
      <c r="F134" s="186" t="s">
        <v>242</v>
      </c>
      <c r="G134" s="187" t="s">
        <v>137</v>
      </c>
      <c r="H134" s="188">
        <v>187.6</v>
      </c>
      <c r="I134" s="189"/>
      <c r="J134" s="190">
        <f>ROUND(I134*H134,2)</f>
        <v>0</v>
      </c>
      <c r="K134" s="186" t="s">
        <v>21</v>
      </c>
      <c r="L134" s="58"/>
      <c r="M134" s="191" t="s">
        <v>21</v>
      </c>
      <c r="N134" s="192" t="s">
        <v>41</v>
      </c>
      <c r="O134" s="39"/>
      <c r="P134" s="193">
        <f>O134*H134</f>
        <v>0</v>
      </c>
      <c r="Q134" s="193">
        <v>9.2000000000000003E-4</v>
      </c>
      <c r="R134" s="193">
        <f>Q134*H134</f>
        <v>0.172592</v>
      </c>
      <c r="S134" s="193">
        <v>0</v>
      </c>
      <c r="T134" s="194">
        <f>S134*H134</f>
        <v>0</v>
      </c>
      <c r="AR134" s="21" t="s">
        <v>204</v>
      </c>
      <c r="AT134" s="21" t="s">
        <v>126</v>
      </c>
      <c r="AU134" s="21" t="s">
        <v>82</v>
      </c>
      <c r="AY134" s="21" t="s">
        <v>124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75</v>
      </c>
      <c r="BK134" s="195">
        <f>ROUND(I134*H134,2)</f>
        <v>0</v>
      </c>
      <c r="BL134" s="21" t="s">
        <v>204</v>
      </c>
      <c r="BM134" s="21" t="s">
        <v>243</v>
      </c>
    </row>
    <row r="135" spans="2:65" s="1" customFormat="1" ht="25.5" customHeight="1">
      <c r="B135" s="38"/>
      <c r="C135" s="184" t="s">
        <v>244</v>
      </c>
      <c r="D135" s="184" t="s">
        <v>126</v>
      </c>
      <c r="E135" s="185" t="s">
        <v>245</v>
      </c>
      <c r="F135" s="186" t="s">
        <v>246</v>
      </c>
      <c r="G135" s="187" t="s">
        <v>137</v>
      </c>
      <c r="H135" s="188">
        <v>187.6</v>
      </c>
      <c r="I135" s="189"/>
      <c r="J135" s="190">
        <f>ROUND(I135*H135,2)</f>
        <v>0</v>
      </c>
      <c r="K135" s="186" t="s">
        <v>130</v>
      </c>
      <c r="L135" s="58"/>
      <c r="M135" s="191" t="s">
        <v>21</v>
      </c>
      <c r="N135" s="192" t="s">
        <v>41</v>
      </c>
      <c r="O135" s="39"/>
      <c r="P135" s="193">
        <f>O135*H135</f>
        <v>0</v>
      </c>
      <c r="Q135" s="193">
        <v>6.0000000000000001E-3</v>
      </c>
      <c r="R135" s="193">
        <f>Q135*H135</f>
        <v>1.1255999999999999</v>
      </c>
      <c r="S135" s="193">
        <v>0</v>
      </c>
      <c r="T135" s="194">
        <f>S135*H135</f>
        <v>0</v>
      </c>
      <c r="AR135" s="21" t="s">
        <v>204</v>
      </c>
      <c r="AT135" s="21" t="s">
        <v>126</v>
      </c>
      <c r="AU135" s="21" t="s">
        <v>82</v>
      </c>
      <c r="AY135" s="21" t="s">
        <v>124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1" t="s">
        <v>75</v>
      </c>
      <c r="BK135" s="195">
        <f>ROUND(I135*H135,2)</f>
        <v>0</v>
      </c>
      <c r="BL135" s="21" t="s">
        <v>204</v>
      </c>
      <c r="BM135" s="21" t="s">
        <v>247</v>
      </c>
    </row>
    <row r="136" spans="2:65" s="1" customFormat="1" ht="25.5" customHeight="1">
      <c r="B136" s="38"/>
      <c r="C136" s="184" t="s">
        <v>248</v>
      </c>
      <c r="D136" s="184" t="s">
        <v>126</v>
      </c>
      <c r="E136" s="185" t="s">
        <v>249</v>
      </c>
      <c r="F136" s="186" t="s">
        <v>250</v>
      </c>
      <c r="G136" s="187" t="s">
        <v>251</v>
      </c>
      <c r="H136" s="208"/>
      <c r="I136" s="189"/>
      <c r="J136" s="190">
        <f>ROUND(I136*H136,2)</f>
        <v>0</v>
      </c>
      <c r="K136" s="186" t="s">
        <v>130</v>
      </c>
      <c r="L136" s="58"/>
      <c r="M136" s="191" t="s">
        <v>21</v>
      </c>
      <c r="N136" s="192" t="s">
        <v>41</v>
      </c>
      <c r="O136" s="3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AR136" s="21" t="s">
        <v>204</v>
      </c>
      <c r="AT136" s="21" t="s">
        <v>126</v>
      </c>
      <c r="AU136" s="21" t="s">
        <v>82</v>
      </c>
      <c r="AY136" s="21" t="s">
        <v>124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1" t="s">
        <v>75</v>
      </c>
      <c r="BK136" s="195">
        <f>ROUND(I136*H136,2)</f>
        <v>0</v>
      </c>
      <c r="BL136" s="21" t="s">
        <v>204</v>
      </c>
      <c r="BM136" s="21" t="s">
        <v>252</v>
      </c>
    </row>
    <row r="137" spans="2:65" s="10" customFormat="1" ht="29.85" customHeight="1">
      <c r="B137" s="168"/>
      <c r="C137" s="169"/>
      <c r="D137" s="170" t="s">
        <v>69</v>
      </c>
      <c r="E137" s="182" t="s">
        <v>253</v>
      </c>
      <c r="F137" s="182" t="s">
        <v>254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SUM(P138:P142)</f>
        <v>0</v>
      </c>
      <c r="Q137" s="176"/>
      <c r="R137" s="177">
        <f>SUM(R138:R142)</f>
        <v>1.1520000000000001E-2</v>
      </c>
      <c r="S137" s="176"/>
      <c r="T137" s="178">
        <f>SUM(T138:T142)</f>
        <v>1.336E-2</v>
      </c>
      <c r="AR137" s="179" t="s">
        <v>82</v>
      </c>
      <c r="AT137" s="180" t="s">
        <v>69</v>
      </c>
      <c r="AU137" s="180" t="s">
        <v>75</v>
      </c>
      <c r="AY137" s="179" t="s">
        <v>124</v>
      </c>
      <c r="BK137" s="181">
        <f>SUM(BK138:BK142)</f>
        <v>0</v>
      </c>
    </row>
    <row r="138" spans="2:65" s="1" customFormat="1" ht="16.5" customHeight="1">
      <c r="B138" s="38"/>
      <c r="C138" s="184" t="s">
        <v>255</v>
      </c>
      <c r="D138" s="184" t="s">
        <v>126</v>
      </c>
      <c r="E138" s="185" t="s">
        <v>256</v>
      </c>
      <c r="F138" s="186" t="s">
        <v>257</v>
      </c>
      <c r="G138" s="187" t="s">
        <v>142</v>
      </c>
      <c r="H138" s="188">
        <v>8</v>
      </c>
      <c r="I138" s="189"/>
      <c r="J138" s="190">
        <f>ROUND(I138*H138,2)</f>
        <v>0</v>
      </c>
      <c r="K138" s="186" t="s">
        <v>130</v>
      </c>
      <c r="L138" s="58"/>
      <c r="M138" s="191" t="s">
        <v>21</v>
      </c>
      <c r="N138" s="192" t="s">
        <v>41</v>
      </c>
      <c r="O138" s="39"/>
      <c r="P138" s="193">
        <f>O138*H138</f>
        <v>0</v>
      </c>
      <c r="Q138" s="193">
        <v>0</v>
      </c>
      <c r="R138" s="193">
        <f>Q138*H138</f>
        <v>0</v>
      </c>
      <c r="S138" s="193">
        <v>1.67E-3</v>
      </c>
      <c r="T138" s="194">
        <f>S138*H138</f>
        <v>1.336E-2</v>
      </c>
      <c r="AR138" s="21" t="s">
        <v>204</v>
      </c>
      <c r="AT138" s="21" t="s">
        <v>126</v>
      </c>
      <c r="AU138" s="21" t="s">
        <v>82</v>
      </c>
      <c r="AY138" s="21" t="s">
        <v>124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1" t="s">
        <v>75</v>
      </c>
      <c r="BK138" s="195">
        <f>ROUND(I138*H138,2)</f>
        <v>0</v>
      </c>
      <c r="BL138" s="21" t="s">
        <v>204</v>
      </c>
      <c r="BM138" s="21" t="s">
        <v>258</v>
      </c>
    </row>
    <row r="139" spans="2:65" s="11" customFormat="1">
      <c r="B139" s="196"/>
      <c r="C139" s="197"/>
      <c r="D139" s="198" t="s">
        <v>133</v>
      </c>
      <c r="E139" s="199" t="s">
        <v>21</v>
      </c>
      <c r="F139" s="200" t="s">
        <v>259</v>
      </c>
      <c r="G139" s="197"/>
      <c r="H139" s="201">
        <v>8</v>
      </c>
      <c r="I139" s="202"/>
      <c r="J139" s="197"/>
      <c r="K139" s="197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133</v>
      </c>
      <c r="AU139" s="207" t="s">
        <v>82</v>
      </c>
      <c r="AV139" s="11" t="s">
        <v>82</v>
      </c>
      <c r="AW139" s="11" t="s">
        <v>33</v>
      </c>
      <c r="AX139" s="11" t="s">
        <v>75</v>
      </c>
      <c r="AY139" s="207" t="s">
        <v>124</v>
      </c>
    </row>
    <row r="140" spans="2:65" s="1" customFormat="1" ht="16.5" customHeight="1">
      <c r="B140" s="38"/>
      <c r="C140" s="184" t="s">
        <v>260</v>
      </c>
      <c r="D140" s="184" t="s">
        <v>126</v>
      </c>
      <c r="E140" s="185" t="s">
        <v>261</v>
      </c>
      <c r="F140" s="186" t="s">
        <v>262</v>
      </c>
      <c r="G140" s="187" t="s">
        <v>142</v>
      </c>
      <c r="H140" s="188">
        <v>8</v>
      </c>
      <c r="I140" s="189"/>
      <c r="J140" s="190">
        <f>ROUND(I140*H140,2)</f>
        <v>0</v>
      </c>
      <c r="K140" s="186" t="s">
        <v>130</v>
      </c>
      <c r="L140" s="58"/>
      <c r="M140" s="191" t="s">
        <v>21</v>
      </c>
      <c r="N140" s="192" t="s">
        <v>41</v>
      </c>
      <c r="O140" s="39"/>
      <c r="P140" s="193">
        <f>O140*H140</f>
        <v>0</v>
      </c>
      <c r="Q140" s="193">
        <v>1.4400000000000001E-3</v>
      </c>
      <c r="R140" s="193">
        <f>Q140*H140</f>
        <v>1.1520000000000001E-2</v>
      </c>
      <c r="S140" s="193">
        <v>0</v>
      </c>
      <c r="T140" s="194">
        <f>S140*H140</f>
        <v>0</v>
      </c>
      <c r="AR140" s="21" t="s">
        <v>204</v>
      </c>
      <c r="AT140" s="21" t="s">
        <v>126</v>
      </c>
      <c r="AU140" s="21" t="s">
        <v>82</v>
      </c>
      <c r="AY140" s="21" t="s">
        <v>124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1" t="s">
        <v>75</v>
      </c>
      <c r="BK140" s="195">
        <f>ROUND(I140*H140,2)</f>
        <v>0</v>
      </c>
      <c r="BL140" s="21" t="s">
        <v>204</v>
      </c>
      <c r="BM140" s="21" t="s">
        <v>263</v>
      </c>
    </row>
    <row r="141" spans="2:65" s="11" customFormat="1">
      <c r="B141" s="196"/>
      <c r="C141" s="197"/>
      <c r="D141" s="198" t="s">
        <v>133</v>
      </c>
      <c r="E141" s="199" t="s">
        <v>21</v>
      </c>
      <c r="F141" s="200" t="s">
        <v>259</v>
      </c>
      <c r="G141" s="197"/>
      <c r="H141" s="201">
        <v>8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133</v>
      </c>
      <c r="AU141" s="207" t="s">
        <v>82</v>
      </c>
      <c r="AV141" s="11" t="s">
        <v>82</v>
      </c>
      <c r="AW141" s="11" t="s">
        <v>33</v>
      </c>
      <c r="AX141" s="11" t="s">
        <v>75</v>
      </c>
      <c r="AY141" s="207" t="s">
        <v>124</v>
      </c>
    </row>
    <row r="142" spans="2:65" s="1" customFormat="1" ht="16.5" customHeight="1">
      <c r="B142" s="38"/>
      <c r="C142" s="184" t="s">
        <v>264</v>
      </c>
      <c r="D142" s="184" t="s">
        <v>126</v>
      </c>
      <c r="E142" s="185" t="s">
        <v>265</v>
      </c>
      <c r="F142" s="186" t="s">
        <v>266</v>
      </c>
      <c r="G142" s="187" t="s">
        <v>251</v>
      </c>
      <c r="H142" s="208"/>
      <c r="I142" s="189"/>
      <c r="J142" s="190">
        <f>ROUND(I142*H142,2)</f>
        <v>0</v>
      </c>
      <c r="K142" s="186" t="s">
        <v>130</v>
      </c>
      <c r="L142" s="58"/>
      <c r="M142" s="191" t="s">
        <v>21</v>
      </c>
      <c r="N142" s="192" t="s">
        <v>41</v>
      </c>
      <c r="O142" s="3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AR142" s="21" t="s">
        <v>204</v>
      </c>
      <c r="AT142" s="21" t="s">
        <v>126</v>
      </c>
      <c r="AU142" s="21" t="s">
        <v>82</v>
      </c>
      <c r="AY142" s="21" t="s">
        <v>124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1" t="s">
        <v>75</v>
      </c>
      <c r="BK142" s="195">
        <f>ROUND(I142*H142,2)</f>
        <v>0</v>
      </c>
      <c r="BL142" s="21" t="s">
        <v>204</v>
      </c>
      <c r="BM142" s="21" t="s">
        <v>267</v>
      </c>
    </row>
    <row r="143" spans="2:65" s="10" customFormat="1" ht="29.85" customHeight="1">
      <c r="B143" s="168"/>
      <c r="C143" s="169"/>
      <c r="D143" s="170" t="s">
        <v>69</v>
      </c>
      <c r="E143" s="182" t="s">
        <v>268</v>
      </c>
      <c r="F143" s="182" t="s">
        <v>269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SUM(P144:P151)</f>
        <v>0</v>
      </c>
      <c r="Q143" s="176"/>
      <c r="R143" s="177">
        <f>SUM(R144:R151)</f>
        <v>2.3290583999999996</v>
      </c>
      <c r="S143" s="176"/>
      <c r="T143" s="178">
        <f>SUM(T144:T151)</f>
        <v>0</v>
      </c>
      <c r="AR143" s="179" t="s">
        <v>82</v>
      </c>
      <c r="AT143" s="180" t="s">
        <v>69</v>
      </c>
      <c r="AU143" s="180" t="s">
        <v>75</v>
      </c>
      <c r="AY143" s="179" t="s">
        <v>124</v>
      </c>
      <c r="BK143" s="181">
        <f>SUM(BK144:BK151)</f>
        <v>0</v>
      </c>
    </row>
    <row r="144" spans="2:65" s="1" customFormat="1" ht="25.5" customHeight="1">
      <c r="B144" s="38"/>
      <c r="C144" s="184" t="s">
        <v>270</v>
      </c>
      <c r="D144" s="184" t="s">
        <v>126</v>
      </c>
      <c r="E144" s="185" t="s">
        <v>271</v>
      </c>
      <c r="F144" s="186" t="s">
        <v>272</v>
      </c>
      <c r="G144" s="187" t="s">
        <v>137</v>
      </c>
      <c r="H144" s="188">
        <v>42.4</v>
      </c>
      <c r="I144" s="189"/>
      <c r="J144" s="190">
        <f>ROUND(I144*H144,2)</f>
        <v>0</v>
      </c>
      <c r="K144" s="186" t="s">
        <v>130</v>
      </c>
      <c r="L144" s="58"/>
      <c r="M144" s="191" t="s">
        <v>21</v>
      </c>
      <c r="N144" s="192" t="s">
        <v>41</v>
      </c>
      <c r="O144" s="39"/>
      <c r="P144" s="193">
        <f>O144*H144</f>
        <v>0</v>
      </c>
      <c r="Q144" s="193">
        <v>3.7719999999999997E-2</v>
      </c>
      <c r="R144" s="193">
        <f>Q144*H144</f>
        <v>1.5993279999999999</v>
      </c>
      <c r="S144" s="193">
        <v>0</v>
      </c>
      <c r="T144" s="194">
        <f>S144*H144</f>
        <v>0</v>
      </c>
      <c r="AR144" s="21" t="s">
        <v>204</v>
      </c>
      <c r="AT144" s="21" t="s">
        <v>126</v>
      </c>
      <c r="AU144" s="21" t="s">
        <v>82</v>
      </c>
      <c r="AY144" s="21" t="s">
        <v>124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1" t="s">
        <v>75</v>
      </c>
      <c r="BK144" s="195">
        <f>ROUND(I144*H144,2)</f>
        <v>0</v>
      </c>
      <c r="BL144" s="21" t="s">
        <v>204</v>
      </c>
      <c r="BM144" s="21" t="s">
        <v>273</v>
      </c>
    </row>
    <row r="145" spans="2:65" s="11" customFormat="1">
      <c r="B145" s="196"/>
      <c r="C145" s="197"/>
      <c r="D145" s="198" t="s">
        <v>133</v>
      </c>
      <c r="E145" s="199" t="s">
        <v>21</v>
      </c>
      <c r="F145" s="200" t="s">
        <v>182</v>
      </c>
      <c r="G145" s="197"/>
      <c r="H145" s="201">
        <v>42.4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133</v>
      </c>
      <c r="AU145" s="207" t="s">
        <v>82</v>
      </c>
      <c r="AV145" s="11" t="s">
        <v>82</v>
      </c>
      <c r="AW145" s="11" t="s">
        <v>33</v>
      </c>
      <c r="AX145" s="11" t="s">
        <v>75</v>
      </c>
      <c r="AY145" s="207" t="s">
        <v>124</v>
      </c>
    </row>
    <row r="146" spans="2:65" s="1" customFormat="1" ht="25.5" customHeight="1">
      <c r="B146" s="38"/>
      <c r="C146" s="209" t="s">
        <v>274</v>
      </c>
      <c r="D146" s="209" t="s">
        <v>275</v>
      </c>
      <c r="E146" s="210" t="s">
        <v>276</v>
      </c>
      <c r="F146" s="211" t="s">
        <v>277</v>
      </c>
      <c r="G146" s="212" t="s">
        <v>137</v>
      </c>
      <c r="H146" s="213">
        <v>37.311999999999998</v>
      </c>
      <c r="I146" s="214"/>
      <c r="J146" s="215">
        <f>ROUND(I146*H146,2)</f>
        <v>0</v>
      </c>
      <c r="K146" s="211" t="s">
        <v>21</v>
      </c>
      <c r="L146" s="216"/>
      <c r="M146" s="217" t="s">
        <v>21</v>
      </c>
      <c r="N146" s="218" t="s">
        <v>41</v>
      </c>
      <c r="O146" s="39"/>
      <c r="P146" s="193">
        <f>O146*H146</f>
        <v>0</v>
      </c>
      <c r="Q146" s="193">
        <v>1.9199999999999998E-2</v>
      </c>
      <c r="R146" s="193">
        <f>Q146*H146</f>
        <v>0.71639039999999987</v>
      </c>
      <c r="S146" s="193">
        <v>0</v>
      </c>
      <c r="T146" s="194">
        <f>S146*H146</f>
        <v>0</v>
      </c>
      <c r="AR146" s="21" t="s">
        <v>278</v>
      </c>
      <c r="AT146" s="21" t="s">
        <v>275</v>
      </c>
      <c r="AU146" s="21" t="s">
        <v>82</v>
      </c>
      <c r="AY146" s="21" t="s">
        <v>124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1" t="s">
        <v>75</v>
      </c>
      <c r="BK146" s="195">
        <f>ROUND(I146*H146,2)</f>
        <v>0</v>
      </c>
      <c r="BL146" s="21" t="s">
        <v>204</v>
      </c>
      <c r="BM146" s="21" t="s">
        <v>279</v>
      </c>
    </row>
    <row r="147" spans="2:65" s="11" customFormat="1">
      <c r="B147" s="196"/>
      <c r="C147" s="197"/>
      <c r="D147" s="198" t="s">
        <v>133</v>
      </c>
      <c r="E147" s="199" t="s">
        <v>21</v>
      </c>
      <c r="F147" s="200" t="s">
        <v>280</v>
      </c>
      <c r="G147" s="197"/>
      <c r="H147" s="201">
        <v>33.92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133</v>
      </c>
      <c r="AU147" s="207" t="s">
        <v>82</v>
      </c>
      <c r="AV147" s="11" t="s">
        <v>82</v>
      </c>
      <c r="AW147" s="11" t="s">
        <v>33</v>
      </c>
      <c r="AX147" s="11" t="s">
        <v>75</v>
      </c>
      <c r="AY147" s="207" t="s">
        <v>124</v>
      </c>
    </row>
    <row r="148" spans="2:65" s="11" customFormat="1">
      <c r="B148" s="196"/>
      <c r="C148" s="197"/>
      <c r="D148" s="198" t="s">
        <v>133</v>
      </c>
      <c r="E148" s="197"/>
      <c r="F148" s="200" t="s">
        <v>281</v>
      </c>
      <c r="G148" s="197"/>
      <c r="H148" s="201">
        <v>37.311999999999998</v>
      </c>
      <c r="I148" s="202"/>
      <c r="J148" s="197"/>
      <c r="K148" s="197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133</v>
      </c>
      <c r="AU148" s="207" t="s">
        <v>82</v>
      </c>
      <c r="AV148" s="11" t="s">
        <v>82</v>
      </c>
      <c r="AW148" s="11" t="s">
        <v>6</v>
      </c>
      <c r="AX148" s="11" t="s">
        <v>75</v>
      </c>
      <c r="AY148" s="207" t="s">
        <v>124</v>
      </c>
    </row>
    <row r="149" spans="2:65" s="1" customFormat="1" ht="16.5" customHeight="1">
      <c r="B149" s="38"/>
      <c r="C149" s="184" t="s">
        <v>282</v>
      </c>
      <c r="D149" s="184" t="s">
        <v>126</v>
      </c>
      <c r="E149" s="185" t="s">
        <v>283</v>
      </c>
      <c r="F149" s="186" t="s">
        <v>284</v>
      </c>
      <c r="G149" s="187" t="s">
        <v>285</v>
      </c>
      <c r="H149" s="188">
        <v>1</v>
      </c>
      <c r="I149" s="189"/>
      <c r="J149" s="190">
        <f>ROUND(I149*H149,2)</f>
        <v>0</v>
      </c>
      <c r="K149" s="186" t="s">
        <v>21</v>
      </c>
      <c r="L149" s="58"/>
      <c r="M149" s="191" t="s">
        <v>21</v>
      </c>
      <c r="N149" s="192" t="s">
        <v>41</v>
      </c>
      <c r="O149" s="39"/>
      <c r="P149" s="193">
        <f>O149*H149</f>
        <v>0</v>
      </c>
      <c r="Q149" s="193">
        <v>6.2E-4</v>
      </c>
      <c r="R149" s="193">
        <f>Q149*H149</f>
        <v>6.2E-4</v>
      </c>
      <c r="S149" s="193">
        <v>0</v>
      </c>
      <c r="T149" s="194">
        <f>S149*H149</f>
        <v>0</v>
      </c>
      <c r="AR149" s="21" t="s">
        <v>204</v>
      </c>
      <c r="AT149" s="21" t="s">
        <v>126</v>
      </c>
      <c r="AU149" s="21" t="s">
        <v>82</v>
      </c>
      <c r="AY149" s="21" t="s">
        <v>124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1" t="s">
        <v>75</v>
      </c>
      <c r="BK149" s="195">
        <f>ROUND(I149*H149,2)</f>
        <v>0</v>
      </c>
      <c r="BL149" s="21" t="s">
        <v>204</v>
      </c>
      <c r="BM149" s="21" t="s">
        <v>286</v>
      </c>
    </row>
    <row r="150" spans="2:65" s="1" customFormat="1" ht="16.5" customHeight="1">
      <c r="B150" s="38"/>
      <c r="C150" s="184" t="s">
        <v>278</v>
      </c>
      <c r="D150" s="184" t="s">
        <v>126</v>
      </c>
      <c r="E150" s="185" t="s">
        <v>287</v>
      </c>
      <c r="F150" s="186" t="s">
        <v>288</v>
      </c>
      <c r="G150" s="187" t="s">
        <v>137</v>
      </c>
      <c r="H150" s="188">
        <v>42.4</v>
      </c>
      <c r="I150" s="189"/>
      <c r="J150" s="190">
        <f>ROUND(I150*H150,2)</f>
        <v>0</v>
      </c>
      <c r="K150" s="186" t="s">
        <v>130</v>
      </c>
      <c r="L150" s="58"/>
      <c r="M150" s="191" t="s">
        <v>21</v>
      </c>
      <c r="N150" s="192" t="s">
        <v>41</v>
      </c>
      <c r="O150" s="39"/>
      <c r="P150" s="193">
        <f>O150*H150</f>
        <v>0</v>
      </c>
      <c r="Q150" s="193">
        <v>2.9999999999999997E-4</v>
      </c>
      <c r="R150" s="193">
        <f>Q150*H150</f>
        <v>1.2719999999999999E-2</v>
      </c>
      <c r="S150" s="193">
        <v>0</v>
      </c>
      <c r="T150" s="194">
        <f>S150*H150</f>
        <v>0</v>
      </c>
      <c r="AR150" s="21" t="s">
        <v>204</v>
      </c>
      <c r="AT150" s="21" t="s">
        <v>126</v>
      </c>
      <c r="AU150" s="21" t="s">
        <v>82</v>
      </c>
      <c r="AY150" s="21" t="s">
        <v>124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1" t="s">
        <v>75</v>
      </c>
      <c r="BK150" s="195">
        <f>ROUND(I150*H150,2)</f>
        <v>0</v>
      </c>
      <c r="BL150" s="21" t="s">
        <v>204</v>
      </c>
      <c r="BM150" s="21" t="s">
        <v>289</v>
      </c>
    </row>
    <row r="151" spans="2:65" s="1" customFormat="1" ht="16.5" customHeight="1">
      <c r="B151" s="38"/>
      <c r="C151" s="184" t="s">
        <v>290</v>
      </c>
      <c r="D151" s="184" t="s">
        <v>126</v>
      </c>
      <c r="E151" s="185" t="s">
        <v>291</v>
      </c>
      <c r="F151" s="186" t="s">
        <v>292</v>
      </c>
      <c r="G151" s="187" t="s">
        <v>251</v>
      </c>
      <c r="H151" s="208"/>
      <c r="I151" s="189"/>
      <c r="J151" s="190">
        <f>ROUND(I151*H151,2)</f>
        <v>0</v>
      </c>
      <c r="K151" s="186" t="s">
        <v>130</v>
      </c>
      <c r="L151" s="58"/>
      <c r="M151" s="191" t="s">
        <v>21</v>
      </c>
      <c r="N151" s="192" t="s">
        <v>41</v>
      </c>
      <c r="O151" s="39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AR151" s="21" t="s">
        <v>204</v>
      </c>
      <c r="AT151" s="21" t="s">
        <v>126</v>
      </c>
      <c r="AU151" s="21" t="s">
        <v>82</v>
      </c>
      <c r="AY151" s="21" t="s">
        <v>124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1" t="s">
        <v>75</v>
      </c>
      <c r="BK151" s="195">
        <f>ROUND(I151*H151,2)</f>
        <v>0</v>
      </c>
      <c r="BL151" s="21" t="s">
        <v>204</v>
      </c>
      <c r="BM151" s="21" t="s">
        <v>293</v>
      </c>
    </row>
    <row r="152" spans="2:65" s="10" customFormat="1" ht="29.85" customHeight="1">
      <c r="B152" s="168"/>
      <c r="C152" s="169"/>
      <c r="D152" s="170" t="s">
        <v>69</v>
      </c>
      <c r="E152" s="182" t="s">
        <v>294</v>
      </c>
      <c r="F152" s="182" t="s">
        <v>295</v>
      </c>
      <c r="G152" s="169"/>
      <c r="H152" s="169"/>
      <c r="I152" s="172"/>
      <c r="J152" s="183">
        <f>BK152</f>
        <v>0</v>
      </c>
      <c r="K152" s="169"/>
      <c r="L152" s="174"/>
      <c r="M152" s="175"/>
      <c r="N152" s="176"/>
      <c r="O152" s="176"/>
      <c r="P152" s="177">
        <f>SUM(P153:P161)</f>
        <v>0</v>
      </c>
      <c r="Q152" s="176"/>
      <c r="R152" s="177">
        <f>SUM(R153:R161)</f>
        <v>10.467147600000001</v>
      </c>
      <c r="S152" s="176"/>
      <c r="T152" s="178">
        <f>SUM(T153:T161)</f>
        <v>0</v>
      </c>
      <c r="AR152" s="179" t="s">
        <v>82</v>
      </c>
      <c r="AT152" s="180" t="s">
        <v>69</v>
      </c>
      <c r="AU152" s="180" t="s">
        <v>75</v>
      </c>
      <c r="AY152" s="179" t="s">
        <v>124</v>
      </c>
      <c r="BK152" s="181">
        <f>SUM(BK153:BK161)</f>
        <v>0</v>
      </c>
    </row>
    <row r="153" spans="2:65" s="1" customFormat="1" ht="25.5" customHeight="1">
      <c r="B153" s="38"/>
      <c r="C153" s="184" t="s">
        <v>296</v>
      </c>
      <c r="D153" s="184" t="s">
        <v>126</v>
      </c>
      <c r="E153" s="185" t="s">
        <v>297</v>
      </c>
      <c r="F153" s="186" t="s">
        <v>298</v>
      </c>
      <c r="G153" s="187" t="s">
        <v>137</v>
      </c>
      <c r="H153" s="188">
        <v>102.78</v>
      </c>
      <c r="I153" s="189"/>
      <c r="J153" s="190">
        <f>ROUND(I153*H153,2)</f>
        <v>0</v>
      </c>
      <c r="K153" s="186" t="s">
        <v>130</v>
      </c>
      <c r="L153" s="58"/>
      <c r="M153" s="191" t="s">
        <v>21</v>
      </c>
      <c r="N153" s="192" t="s">
        <v>41</v>
      </c>
      <c r="O153" s="39"/>
      <c r="P153" s="193">
        <f>O153*H153</f>
        <v>0</v>
      </c>
      <c r="Q153" s="193">
        <v>3.9E-2</v>
      </c>
      <c r="R153" s="193">
        <f>Q153*H153</f>
        <v>4.0084200000000001</v>
      </c>
      <c r="S153" s="193">
        <v>0</v>
      </c>
      <c r="T153" s="194">
        <f>S153*H153</f>
        <v>0</v>
      </c>
      <c r="AR153" s="21" t="s">
        <v>204</v>
      </c>
      <c r="AT153" s="21" t="s">
        <v>126</v>
      </c>
      <c r="AU153" s="21" t="s">
        <v>82</v>
      </c>
      <c r="AY153" s="21" t="s">
        <v>124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1" t="s">
        <v>75</v>
      </c>
      <c r="BK153" s="195">
        <f>ROUND(I153*H153,2)</f>
        <v>0</v>
      </c>
      <c r="BL153" s="21" t="s">
        <v>204</v>
      </c>
      <c r="BM153" s="21" t="s">
        <v>299</v>
      </c>
    </row>
    <row r="154" spans="2:65" s="11" customFormat="1">
      <c r="B154" s="196"/>
      <c r="C154" s="197"/>
      <c r="D154" s="198" t="s">
        <v>133</v>
      </c>
      <c r="E154" s="199" t="s">
        <v>21</v>
      </c>
      <c r="F154" s="200" t="s">
        <v>187</v>
      </c>
      <c r="G154" s="197"/>
      <c r="H154" s="201">
        <v>102.78</v>
      </c>
      <c r="I154" s="202"/>
      <c r="J154" s="197"/>
      <c r="K154" s="197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133</v>
      </c>
      <c r="AU154" s="207" t="s">
        <v>82</v>
      </c>
      <c r="AV154" s="11" t="s">
        <v>82</v>
      </c>
      <c r="AW154" s="11" t="s">
        <v>33</v>
      </c>
      <c r="AX154" s="11" t="s">
        <v>75</v>
      </c>
      <c r="AY154" s="207" t="s">
        <v>124</v>
      </c>
    </row>
    <row r="155" spans="2:65" s="1" customFormat="1" ht="25.5" customHeight="1">
      <c r="B155" s="38"/>
      <c r="C155" s="209" t="s">
        <v>300</v>
      </c>
      <c r="D155" s="209" t="s">
        <v>275</v>
      </c>
      <c r="E155" s="210" t="s">
        <v>301</v>
      </c>
      <c r="F155" s="211" t="s">
        <v>302</v>
      </c>
      <c r="G155" s="212" t="s">
        <v>137</v>
      </c>
      <c r="H155" s="213">
        <v>79.141000000000005</v>
      </c>
      <c r="I155" s="214"/>
      <c r="J155" s="215">
        <f>ROUND(I155*H155,2)</f>
        <v>0</v>
      </c>
      <c r="K155" s="211" t="s">
        <v>21</v>
      </c>
      <c r="L155" s="216"/>
      <c r="M155" s="217" t="s">
        <v>21</v>
      </c>
      <c r="N155" s="218" t="s">
        <v>41</v>
      </c>
      <c r="O155" s="39"/>
      <c r="P155" s="193">
        <f>O155*H155</f>
        <v>0</v>
      </c>
      <c r="Q155" s="193">
        <v>8.1000000000000003E-2</v>
      </c>
      <c r="R155" s="193">
        <f>Q155*H155</f>
        <v>6.4104210000000004</v>
      </c>
      <c r="S155" s="193">
        <v>0</v>
      </c>
      <c r="T155" s="194">
        <f>S155*H155</f>
        <v>0</v>
      </c>
      <c r="AR155" s="21" t="s">
        <v>278</v>
      </c>
      <c r="AT155" s="21" t="s">
        <v>275</v>
      </c>
      <c r="AU155" s="21" t="s">
        <v>82</v>
      </c>
      <c r="AY155" s="21" t="s">
        <v>124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1" t="s">
        <v>75</v>
      </c>
      <c r="BK155" s="195">
        <f>ROUND(I155*H155,2)</f>
        <v>0</v>
      </c>
      <c r="BL155" s="21" t="s">
        <v>204</v>
      </c>
      <c r="BM155" s="21" t="s">
        <v>303</v>
      </c>
    </row>
    <row r="156" spans="2:65" s="11" customFormat="1">
      <c r="B156" s="196"/>
      <c r="C156" s="197"/>
      <c r="D156" s="198" t="s">
        <v>133</v>
      </c>
      <c r="E156" s="199" t="s">
        <v>21</v>
      </c>
      <c r="F156" s="200" t="s">
        <v>304</v>
      </c>
      <c r="G156" s="197"/>
      <c r="H156" s="201">
        <v>71.945999999999998</v>
      </c>
      <c r="I156" s="202"/>
      <c r="J156" s="197"/>
      <c r="K156" s="197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133</v>
      </c>
      <c r="AU156" s="207" t="s">
        <v>82</v>
      </c>
      <c r="AV156" s="11" t="s">
        <v>82</v>
      </c>
      <c r="AW156" s="11" t="s">
        <v>33</v>
      </c>
      <c r="AX156" s="11" t="s">
        <v>75</v>
      </c>
      <c r="AY156" s="207" t="s">
        <v>124</v>
      </c>
    </row>
    <row r="157" spans="2:65" s="11" customFormat="1">
      <c r="B157" s="196"/>
      <c r="C157" s="197"/>
      <c r="D157" s="198" t="s">
        <v>133</v>
      </c>
      <c r="E157" s="197"/>
      <c r="F157" s="200" t="s">
        <v>305</v>
      </c>
      <c r="G157" s="197"/>
      <c r="H157" s="201">
        <v>79.141000000000005</v>
      </c>
      <c r="I157" s="202"/>
      <c r="J157" s="197"/>
      <c r="K157" s="197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133</v>
      </c>
      <c r="AU157" s="207" t="s">
        <v>82</v>
      </c>
      <c r="AV157" s="11" t="s">
        <v>82</v>
      </c>
      <c r="AW157" s="11" t="s">
        <v>6</v>
      </c>
      <c r="AX157" s="11" t="s">
        <v>75</v>
      </c>
      <c r="AY157" s="207" t="s">
        <v>124</v>
      </c>
    </row>
    <row r="158" spans="2:65" s="1" customFormat="1" ht="16.5" customHeight="1">
      <c r="B158" s="38"/>
      <c r="C158" s="184" t="s">
        <v>306</v>
      </c>
      <c r="D158" s="184" t="s">
        <v>126</v>
      </c>
      <c r="E158" s="185" t="s">
        <v>307</v>
      </c>
      <c r="F158" s="186" t="s">
        <v>308</v>
      </c>
      <c r="G158" s="187" t="s">
        <v>137</v>
      </c>
      <c r="H158" s="188">
        <v>102.78</v>
      </c>
      <c r="I158" s="189"/>
      <c r="J158" s="190">
        <f>ROUND(I158*H158,2)</f>
        <v>0</v>
      </c>
      <c r="K158" s="186" t="s">
        <v>130</v>
      </c>
      <c r="L158" s="58"/>
      <c r="M158" s="191" t="s">
        <v>21</v>
      </c>
      <c r="N158" s="192" t="s">
        <v>41</v>
      </c>
      <c r="O158" s="39"/>
      <c r="P158" s="193">
        <f>O158*H158</f>
        <v>0</v>
      </c>
      <c r="Q158" s="193">
        <v>2.9999999999999997E-4</v>
      </c>
      <c r="R158" s="193">
        <f>Q158*H158</f>
        <v>3.0833999999999997E-2</v>
      </c>
      <c r="S158" s="193">
        <v>0</v>
      </c>
      <c r="T158" s="194">
        <f>S158*H158</f>
        <v>0</v>
      </c>
      <c r="AR158" s="21" t="s">
        <v>204</v>
      </c>
      <c r="AT158" s="21" t="s">
        <v>126</v>
      </c>
      <c r="AU158" s="21" t="s">
        <v>82</v>
      </c>
      <c r="AY158" s="21" t="s">
        <v>124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1" t="s">
        <v>75</v>
      </c>
      <c r="BK158" s="195">
        <f>ROUND(I158*H158,2)</f>
        <v>0</v>
      </c>
      <c r="BL158" s="21" t="s">
        <v>204</v>
      </c>
      <c r="BM158" s="21" t="s">
        <v>309</v>
      </c>
    </row>
    <row r="159" spans="2:65" s="1" customFormat="1" ht="25.5" customHeight="1">
      <c r="B159" s="38"/>
      <c r="C159" s="184" t="s">
        <v>310</v>
      </c>
      <c r="D159" s="184" t="s">
        <v>126</v>
      </c>
      <c r="E159" s="185" t="s">
        <v>311</v>
      </c>
      <c r="F159" s="186" t="s">
        <v>312</v>
      </c>
      <c r="G159" s="187" t="s">
        <v>137</v>
      </c>
      <c r="H159" s="188">
        <v>102.78</v>
      </c>
      <c r="I159" s="189"/>
      <c r="J159" s="190">
        <f>ROUND(I159*H159,2)</f>
        <v>0</v>
      </c>
      <c r="K159" s="186" t="s">
        <v>130</v>
      </c>
      <c r="L159" s="58"/>
      <c r="M159" s="191" t="s">
        <v>21</v>
      </c>
      <c r="N159" s="192" t="s">
        <v>41</v>
      </c>
      <c r="O159" s="39"/>
      <c r="P159" s="193">
        <f>O159*H159</f>
        <v>0</v>
      </c>
      <c r="Q159" s="193">
        <v>1.0000000000000001E-5</v>
      </c>
      <c r="R159" s="193">
        <f>Q159*H159</f>
        <v>1.0278000000000002E-3</v>
      </c>
      <c r="S159" s="193">
        <v>0</v>
      </c>
      <c r="T159" s="194">
        <f>S159*H159</f>
        <v>0</v>
      </c>
      <c r="AR159" s="21" t="s">
        <v>204</v>
      </c>
      <c r="AT159" s="21" t="s">
        <v>126</v>
      </c>
      <c r="AU159" s="21" t="s">
        <v>82</v>
      </c>
      <c r="AY159" s="21" t="s">
        <v>124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1" t="s">
        <v>75</v>
      </c>
      <c r="BK159" s="195">
        <f>ROUND(I159*H159,2)</f>
        <v>0</v>
      </c>
      <c r="BL159" s="21" t="s">
        <v>204</v>
      </c>
      <c r="BM159" s="21" t="s">
        <v>313</v>
      </c>
    </row>
    <row r="160" spans="2:65" s="1" customFormat="1" ht="25.5" customHeight="1">
      <c r="B160" s="38"/>
      <c r="C160" s="184" t="s">
        <v>314</v>
      </c>
      <c r="D160" s="184" t="s">
        <v>126</v>
      </c>
      <c r="E160" s="185" t="s">
        <v>315</v>
      </c>
      <c r="F160" s="186" t="s">
        <v>316</v>
      </c>
      <c r="G160" s="187" t="s">
        <v>137</v>
      </c>
      <c r="H160" s="188">
        <v>102.78</v>
      </c>
      <c r="I160" s="189"/>
      <c r="J160" s="190">
        <f>ROUND(I160*H160,2)</f>
        <v>0</v>
      </c>
      <c r="K160" s="186" t="s">
        <v>130</v>
      </c>
      <c r="L160" s="58"/>
      <c r="M160" s="191" t="s">
        <v>21</v>
      </c>
      <c r="N160" s="192" t="s">
        <v>41</v>
      </c>
      <c r="O160" s="39"/>
      <c r="P160" s="193">
        <f>O160*H160</f>
        <v>0</v>
      </c>
      <c r="Q160" s="193">
        <v>1.6000000000000001E-4</v>
      </c>
      <c r="R160" s="193">
        <f>Q160*H160</f>
        <v>1.6444800000000002E-2</v>
      </c>
      <c r="S160" s="193">
        <v>0</v>
      </c>
      <c r="T160" s="194">
        <f>S160*H160</f>
        <v>0</v>
      </c>
      <c r="AR160" s="21" t="s">
        <v>204</v>
      </c>
      <c r="AT160" s="21" t="s">
        <v>126</v>
      </c>
      <c r="AU160" s="21" t="s">
        <v>82</v>
      </c>
      <c r="AY160" s="21" t="s">
        <v>124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1" t="s">
        <v>75</v>
      </c>
      <c r="BK160" s="195">
        <f>ROUND(I160*H160,2)</f>
        <v>0</v>
      </c>
      <c r="BL160" s="21" t="s">
        <v>204</v>
      </c>
      <c r="BM160" s="21" t="s">
        <v>317</v>
      </c>
    </row>
    <row r="161" spans="2:65" s="1" customFormat="1" ht="16.5" customHeight="1">
      <c r="B161" s="38"/>
      <c r="C161" s="184" t="s">
        <v>318</v>
      </c>
      <c r="D161" s="184" t="s">
        <v>126</v>
      </c>
      <c r="E161" s="185" t="s">
        <v>319</v>
      </c>
      <c r="F161" s="186" t="s">
        <v>320</v>
      </c>
      <c r="G161" s="187" t="s">
        <v>251</v>
      </c>
      <c r="H161" s="208"/>
      <c r="I161" s="189"/>
      <c r="J161" s="190">
        <f>ROUND(I161*H161,2)</f>
        <v>0</v>
      </c>
      <c r="K161" s="186" t="s">
        <v>130</v>
      </c>
      <c r="L161" s="58"/>
      <c r="M161" s="191" t="s">
        <v>21</v>
      </c>
      <c r="N161" s="192" t="s">
        <v>41</v>
      </c>
      <c r="O161" s="39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AR161" s="21" t="s">
        <v>204</v>
      </c>
      <c r="AT161" s="21" t="s">
        <v>126</v>
      </c>
      <c r="AU161" s="21" t="s">
        <v>82</v>
      </c>
      <c r="AY161" s="21" t="s">
        <v>124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1" t="s">
        <v>75</v>
      </c>
      <c r="BK161" s="195">
        <f>ROUND(I161*H161,2)</f>
        <v>0</v>
      </c>
      <c r="BL161" s="21" t="s">
        <v>204</v>
      </c>
      <c r="BM161" s="21" t="s">
        <v>321</v>
      </c>
    </row>
    <row r="162" spans="2:65" s="10" customFormat="1" ht="29.85" customHeight="1">
      <c r="B162" s="168"/>
      <c r="C162" s="169"/>
      <c r="D162" s="170" t="s">
        <v>69</v>
      </c>
      <c r="E162" s="182" t="s">
        <v>322</v>
      </c>
      <c r="F162" s="182" t="s">
        <v>323</v>
      </c>
      <c r="G162" s="169"/>
      <c r="H162" s="169"/>
      <c r="I162" s="172"/>
      <c r="J162" s="183">
        <f>BK162</f>
        <v>0</v>
      </c>
      <c r="K162" s="169"/>
      <c r="L162" s="174"/>
      <c r="M162" s="175"/>
      <c r="N162" s="176"/>
      <c r="O162" s="176"/>
      <c r="P162" s="177">
        <f>SUM(P163:P172)</f>
        <v>0</v>
      </c>
      <c r="Q162" s="176"/>
      <c r="R162" s="177">
        <f>SUM(R163:R172)</f>
        <v>1.9711529999999999</v>
      </c>
      <c r="S162" s="176"/>
      <c r="T162" s="178">
        <f>SUM(T163:T172)</f>
        <v>0</v>
      </c>
      <c r="AR162" s="179" t="s">
        <v>82</v>
      </c>
      <c r="AT162" s="180" t="s">
        <v>69</v>
      </c>
      <c r="AU162" s="180" t="s">
        <v>75</v>
      </c>
      <c r="AY162" s="179" t="s">
        <v>124</v>
      </c>
      <c r="BK162" s="181">
        <f>SUM(BK163:BK172)</f>
        <v>0</v>
      </c>
    </row>
    <row r="163" spans="2:65" s="1" customFormat="1" ht="25.5" customHeight="1">
      <c r="B163" s="38"/>
      <c r="C163" s="184" t="s">
        <v>324</v>
      </c>
      <c r="D163" s="184" t="s">
        <v>126</v>
      </c>
      <c r="E163" s="185" t="s">
        <v>325</v>
      </c>
      <c r="F163" s="186" t="s">
        <v>326</v>
      </c>
      <c r="G163" s="187" t="s">
        <v>137</v>
      </c>
      <c r="H163" s="188">
        <v>26.65</v>
      </c>
      <c r="I163" s="189"/>
      <c r="J163" s="190">
        <f>ROUND(I163*H163,2)</f>
        <v>0</v>
      </c>
      <c r="K163" s="186" t="s">
        <v>21</v>
      </c>
      <c r="L163" s="58"/>
      <c r="M163" s="191" t="s">
        <v>21</v>
      </c>
      <c r="N163" s="192" t="s">
        <v>41</v>
      </c>
      <c r="O163" s="39"/>
      <c r="P163" s="193">
        <f>O163*H163</f>
        <v>0</v>
      </c>
      <c r="Q163" s="193">
        <v>8.3000000000000001E-3</v>
      </c>
      <c r="R163" s="193">
        <f>Q163*H163</f>
        <v>0.221195</v>
      </c>
      <c r="S163" s="193">
        <v>0</v>
      </c>
      <c r="T163" s="194">
        <f>S163*H163</f>
        <v>0</v>
      </c>
      <c r="AR163" s="21" t="s">
        <v>204</v>
      </c>
      <c r="AT163" s="21" t="s">
        <v>126</v>
      </c>
      <c r="AU163" s="21" t="s">
        <v>82</v>
      </c>
      <c r="AY163" s="21" t="s">
        <v>124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1" t="s">
        <v>75</v>
      </c>
      <c r="BK163" s="195">
        <f>ROUND(I163*H163,2)</f>
        <v>0</v>
      </c>
      <c r="BL163" s="21" t="s">
        <v>204</v>
      </c>
      <c r="BM163" s="21" t="s">
        <v>327</v>
      </c>
    </row>
    <row r="164" spans="2:65" s="1" customFormat="1" ht="25.5" customHeight="1">
      <c r="B164" s="38"/>
      <c r="C164" s="209" t="s">
        <v>328</v>
      </c>
      <c r="D164" s="209" t="s">
        <v>275</v>
      </c>
      <c r="E164" s="210" t="s">
        <v>301</v>
      </c>
      <c r="F164" s="211" t="s">
        <v>302</v>
      </c>
      <c r="G164" s="212" t="s">
        <v>137</v>
      </c>
      <c r="H164" s="213">
        <v>20.521000000000001</v>
      </c>
      <c r="I164" s="214"/>
      <c r="J164" s="215">
        <f>ROUND(I164*H164,2)</f>
        <v>0</v>
      </c>
      <c r="K164" s="211" t="s">
        <v>21</v>
      </c>
      <c r="L164" s="216"/>
      <c r="M164" s="217" t="s">
        <v>21</v>
      </c>
      <c r="N164" s="218" t="s">
        <v>41</v>
      </c>
      <c r="O164" s="39"/>
      <c r="P164" s="193">
        <f>O164*H164</f>
        <v>0</v>
      </c>
      <c r="Q164" s="193">
        <v>8.1000000000000003E-2</v>
      </c>
      <c r="R164" s="193">
        <f>Q164*H164</f>
        <v>1.662201</v>
      </c>
      <c r="S164" s="193">
        <v>0</v>
      </c>
      <c r="T164" s="194">
        <f>S164*H164</f>
        <v>0</v>
      </c>
      <c r="AR164" s="21" t="s">
        <v>278</v>
      </c>
      <c r="AT164" s="21" t="s">
        <v>275</v>
      </c>
      <c r="AU164" s="21" t="s">
        <v>82</v>
      </c>
      <c r="AY164" s="21" t="s">
        <v>124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1" t="s">
        <v>75</v>
      </c>
      <c r="BK164" s="195">
        <f>ROUND(I164*H164,2)</f>
        <v>0</v>
      </c>
      <c r="BL164" s="21" t="s">
        <v>204</v>
      </c>
      <c r="BM164" s="21" t="s">
        <v>329</v>
      </c>
    </row>
    <row r="165" spans="2:65" s="11" customFormat="1">
      <c r="B165" s="196"/>
      <c r="C165" s="197"/>
      <c r="D165" s="198" t="s">
        <v>133</v>
      </c>
      <c r="E165" s="199" t="s">
        <v>21</v>
      </c>
      <c r="F165" s="200" t="s">
        <v>330</v>
      </c>
      <c r="G165" s="197"/>
      <c r="H165" s="201">
        <v>18.655000000000001</v>
      </c>
      <c r="I165" s="202"/>
      <c r="J165" s="197"/>
      <c r="K165" s="197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133</v>
      </c>
      <c r="AU165" s="207" t="s">
        <v>82</v>
      </c>
      <c r="AV165" s="11" t="s">
        <v>82</v>
      </c>
      <c r="AW165" s="11" t="s">
        <v>33</v>
      </c>
      <c r="AX165" s="11" t="s">
        <v>75</v>
      </c>
      <c r="AY165" s="207" t="s">
        <v>124</v>
      </c>
    </row>
    <row r="166" spans="2:65" s="11" customFormat="1">
      <c r="B166" s="196"/>
      <c r="C166" s="197"/>
      <c r="D166" s="198" t="s">
        <v>133</v>
      </c>
      <c r="E166" s="197"/>
      <c r="F166" s="200" t="s">
        <v>331</v>
      </c>
      <c r="G166" s="197"/>
      <c r="H166" s="201">
        <v>20.521000000000001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133</v>
      </c>
      <c r="AU166" s="207" t="s">
        <v>82</v>
      </c>
      <c r="AV166" s="11" t="s">
        <v>82</v>
      </c>
      <c r="AW166" s="11" t="s">
        <v>6</v>
      </c>
      <c r="AX166" s="11" t="s">
        <v>75</v>
      </c>
      <c r="AY166" s="207" t="s">
        <v>124</v>
      </c>
    </row>
    <row r="167" spans="2:65" s="1" customFormat="1" ht="16.5" customHeight="1">
      <c r="B167" s="38"/>
      <c r="C167" s="184" t="s">
        <v>332</v>
      </c>
      <c r="D167" s="184" t="s">
        <v>126</v>
      </c>
      <c r="E167" s="185" t="s">
        <v>333</v>
      </c>
      <c r="F167" s="186" t="s">
        <v>334</v>
      </c>
      <c r="G167" s="187" t="s">
        <v>137</v>
      </c>
      <c r="H167" s="188">
        <v>18.655000000000001</v>
      </c>
      <c r="I167" s="189"/>
      <c r="J167" s="190">
        <f t="shared" ref="J167:J172" si="0">ROUND(I167*H167,2)</f>
        <v>0</v>
      </c>
      <c r="K167" s="186" t="s">
        <v>130</v>
      </c>
      <c r="L167" s="58"/>
      <c r="M167" s="191" t="s">
        <v>21</v>
      </c>
      <c r="N167" s="192" t="s">
        <v>41</v>
      </c>
      <c r="O167" s="39"/>
      <c r="P167" s="193">
        <f t="shared" ref="P167:P172" si="1">O167*H167</f>
        <v>0</v>
      </c>
      <c r="Q167" s="193">
        <v>0</v>
      </c>
      <c r="R167" s="193">
        <f t="shared" ref="R167:R172" si="2">Q167*H167</f>
        <v>0</v>
      </c>
      <c r="S167" s="193">
        <v>0</v>
      </c>
      <c r="T167" s="194">
        <f t="shared" ref="T167:T172" si="3">S167*H167</f>
        <v>0</v>
      </c>
      <c r="AR167" s="21" t="s">
        <v>204</v>
      </c>
      <c r="AT167" s="21" t="s">
        <v>126</v>
      </c>
      <c r="AU167" s="21" t="s">
        <v>82</v>
      </c>
      <c r="AY167" s="21" t="s">
        <v>124</v>
      </c>
      <c r="BE167" s="195">
        <f t="shared" ref="BE167:BE172" si="4">IF(N167="základní",J167,0)</f>
        <v>0</v>
      </c>
      <c r="BF167" s="195">
        <f t="shared" ref="BF167:BF172" si="5">IF(N167="snížená",J167,0)</f>
        <v>0</v>
      </c>
      <c r="BG167" s="195">
        <f t="shared" ref="BG167:BG172" si="6">IF(N167="zákl. přenesená",J167,0)</f>
        <v>0</v>
      </c>
      <c r="BH167" s="195">
        <f t="shared" ref="BH167:BH172" si="7">IF(N167="sníž. přenesená",J167,0)</f>
        <v>0</v>
      </c>
      <c r="BI167" s="195">
        <f t="shared" ref="BI167:BI172" si="8">IF(N167="nulová",J167,0)</f>
        <v>0</v>
      </c>
      <c r="BJ167" s="21" t="s">
        <v>75</v>
      </c>
      <c r="BK167" s="195">
        <f t="shared" ref="BK167:BK172" si="9">ROUND(I167*H167,2)</f>
        <v>0</v>
      </c>
      <c r="BL167" s="21" t="s">
        <v>204</v>
      </c>
      <c r="BM167" s="21" t="s">
        <v>335</v>
      </c>
    </row>
    <row r="168" spans="2:65" s="1" customFormat="1" ht="25.5" customHeight="1">
      <c r="B168" s="38"/>
      <c r="C168" s="184" t="s">
        <v>336</v>
      </c>
      <c r="D168" s="184" t="s">
        <v>126</v>
      </c>
      <c r="E168" s="185" t="s">
        <v>337</v>
      </c>
      <c r="F168" s="186" t="s">
        <v>338</v>
      </c>
      <c r="G168" s="187" t="s">
        <v>137</v>
      </c>
      <c r="H168" s="188">
        <v>26.65</v>
      </c>
      <c r="I168" s="189"/>
      <c r="J168" s="190">
        <f t="shared" si="0"/>
        <v>0</v>
      </c>
      <c r="K168" s="186" t="s">
        <v>130</v>
      </c>
      <c r="L168" s="58"/>
      <c r="M168" s="191" t="s">
        <v>21</v>
      </c>
      <c r="N168" s="192" t="s">
        <v>41</v>
      </c>
      <c r="O168" s="39"/>
      <c r="P168" s="193">
        <f t="shared" si="1"/>
        <v>0</v>
      </c>
      <c r="Q168" s="193">
        <v>3.0100000000000001E-3</v>
      </c>
      <c r="R168" s="193">
        <f t="shared" si="2"/>
        <v>8.0216499999999996E-2</v>
      </c>
      <c r="S168" s="193">
        <v>0</v>
      </c>
      <c r="T168" s="194">
        <f t="shared" si="3"/>
        <v>0</v>
      </c>
      <c r="AR168" s="21" t="s">
        <v>204</v>
      </c>
      <c r="AT168" s="21" t="s">
        <v>126</v>
      </c>
      <c r="AU168" s="21" t="s">
        <v>82</v>
      </c>
      <c r="AY168" s="21" t="s">
        <v>124</v>
      </c>
      <c r="BE168" s="195">
        <f t="shared" si="4"/>
        <v>0</v>
      </c>
      <c r="BF168" s="195">
        <f t="shared" si="5"/>
        <v>0</v>
      </c>
      <c r="BG168" s="195">
        <f t="shared" si="6"/>
        <v>0</v>
      </c>
      <c r="BH168" s="195">
        <f t="shared" si="7"/>
        <v>0</v>
      </c>
      <c r="BI168" s="195">
        <f t="shared" si="8"/>
        <v>0</v>
      </c>
      <c r="BJ168" s="21" t="s">
        <v>75</v>
      </c>
      <c r="BK168" s="195">
        <f t="shared" si="9"/>
        <v>0</v>
      </c>
      <c r="BL168" s="21" t="s">
        <v>204</v>
      </c>
      <c r="BM168" s="21" t="s">
        <v>339</v>
      </c>
    </row>
    <row r="169" spans="2:65" s="1" customFormat="1" ht="16.5" customHeight="1">
      <c r="B169" s="38"/>
      <c r="C169" s="184" t="s">
        <v>340</v>
      </c>
      <c r="D169" s="184" t="s">
        <v>126</v>
      </c>
      <c r="E169" s="185" t="s">
        <v>341</v>
      </c>
      <c r="F169" s="186" t="s">
        <v>342</v>
      </c>
      <c r="G169" s="187" t="s">
        <v>285</v>
      </c>
      <c r="H169" s="188">
        <v>1</v>
      </c>
      <c r="I169" s="189"/>
      <c r="J169" s="190">
        <f t="shared" si="0"/>
        <v>0</v>
      </c>
      <c r="K169" s="186" t="s">
        <v>21</v>
      </c>
      <c r="L169" s="58"/>
      <c r="M169" s="191" t="s">
        <v>21</v>
      </c>
      <c r="N169" s="192" t="s">
        <v>41</v>
      </c>
      <c r="O169" s="39"/>
      <c r="P169" s="193">
        <f t="shared" si="1"/>
        <v>0</v>
      </c>
      <c r="Q169" s="193">
        <v>3.0100000000000001E-3</v>
      </c>
      <c r="R169" s="193">
        <f t="shared" si="2"/>
        <v>3.0100000000000001E-3</v>
      </c>
      <c r="S169" s="193">
        <v>0</v>
      </c>
      <c r="T169" s="194">
        <f t="shared" si="3"/>
        <v>0</v>
      </c>
      <c r="AR169" s="21" t="s">
        <v>204</v>
      </c>
      <c r="AT169" s="21" t="s">
        <v>126</v>
      </c>
      <c r="AU169" s="21" t="s">
        <v>82</v>
      </c>
      <c r="AY169" s="21" t="s">
        <v>124</v>
      </c>
      <c r="BE169" s="195">
        <f t="shared" si="4"/>
        <v>0</v>
      </c>
      <c r="BF169" s="195">
        <f t="shared" si="5"/>
        <v>0</v>
      </c>
      <c r="BG169" s="195">
        <f t="shared" si="6"/>
        <v>0</v>
      </c>
      <c r="BH169" s="195">
        <f t="shared" si="7"/>
        <v>0</v>
      </c>
      <c r="BI169" s="195">
        <f t="shared" si="8"/>
        <v>0</v>
      </c>
      <c r="BJ169" s="21" t="s">
        <v>75</v>
      </c>
      <c r="BK169" s="195">
        <f t="shared" si="9"/>
        <v>0</v>
      </c>
      <c r="BL169" s="21" t="s">
        <v>204</v>
      </c>
      <c r="BM169" s="21" t="s">
        <v>343</v>
      </c>
    </row>
    <row r="170" spans="2:65" s="1" customFormat="1" ht="25.5" customHeight="1">
      <c r="B170" s="38"/>
      <c r="C170" s="184" t="s">
        <v>344</v>
      </c>
      <c r="D170" s="184" t="s">
        <v>126</v>
      </c>
      <c r="E170" s="185" t="s">
        <v>345</v>
      </c>
      <c r="F170" s="186" t="s">
        <v>346</v>
      </c>
      <c r="G170" s="187" t="s">
        <v>137</v>
      </c>
      <c r="H170" s="188">
        <v>26.65</v>
      </c>
      <c r="I170" s="189"/>
      <c r="J170" s="190">
        <f t="shared" si="0"/>
        <v>0</v>
      </c>
      <c r="K170" s="186" t="s">
        <v>130</v>
      </c>
      <c r="L170" s="58"/>
      <c r="M170" s="191" t="s">
        <v>21</v>
      </c>
      <c r="N170" s="192" t="s">
        <v>41</v>
      </c>
      <c r="O170" s="39"/>
      <c r="P170" s="193">
        <f t="shared" si="1"/>
        <v>0</v>
      </c>
      <c r="Q170" s="193">
        <v>1.0000000000000001E-5</v>
      </c>
      <c r="R170" s="193">
        <f t="shared" si="2"/>
        <v>2.6650000000000003E-4</v>
      </c>
      <c r="S170" s="193">
        <v>0</v>
      </c>
      <c r="T170" s="194">
        <f t="shared" si="3"/>
        <v>0</v>
      </c>
      <c r="AR170" s="21" t="s">
        <v>204</v>
      </c>
      <c r="AT170" s="21" t="s">
        <v>126</v>
      </c>
      <c r="AU170" s="21" t="s">
        <v>82</v>
      </c>
      <c r="AY170" s="21" t="s">
        <v>124</v>
      </c>
      <c r="BE170" s="195">
        <f t="shared" si="4"/>
        <v>0</v>
      </c>
      <c r="BF170" s="195">
        <f t="shared" si="5"/>
        <v>0</v>
      </c>
      <c r="BG170" s="195">
        <f t="shared" si="6"/>
        <v>0</v>
      </c>
      <c r="BH170" s="195">
        <f t="shared" si="7"/>
        <v>0</v>
      </c>
      <c r="BI170" s="195">
        <f t="shared" si="8"/>
        <v>0</v>
      </c>
      <c r="BJ170" s="21" t="s">
        <v>75</v>
      </c>
      <c r="BK170" s="195">
        <f t="shared" si="9"/>
        <v>0</v>
      </c>
      <c r="BL170" s="21" t="s">
        <v>204</v>
      </c>
      <c r="BM170" s="21" t="s">
        <v>347</v>
      </c>
    </row>
    <row r="171" spans="2:65" s="1" customFormat="1" ht="25.5" customHeight="1">
      <c r="B171" s="38"/>
      <c r="C171" s="184" t="s">
        <v>348</v>
      </c>
      <c r="D171" s="184" t="s">
        <v>126</v>
      </c>
      <c r="E171" s="185" t="s">
        <v>349</v>
      </c>
      <c r="F171" s="186" t="s">
        <v>350</v>
      </c>
      <c r="G171" s="187" t="s">
        <v>137</v>
      </c>
      <c r="H171" s="188">
        <v>26.65</v>
      </c>
      <c r="I171" s="189"/>
      <c r="J171" s="190">
        <f t="shared" si="0"/>
        <v>0</v>
      </c>
      <c r="K171" s="186" t="s">
        <v>130</v>
      </c>
      <c r="L171" s="58"/>
      <c r="M171" s="191" t="s">
        <v>21</v>
      </c>
      <c r="N171" s="192" t="s">
        <v>41</v>
      </c>
      <c r="O171" s="39"/>
      <c r="P171" s="193">
        <f t="shared" si="1"/>
        <v>0</v>
      </c>
      <c r="Q171" s="193">
        <v>1.6000000000000001E-4</v>
      </c>
      <c r="R171" s="193">
        <f t="shared" si="2"/>
        <v>4.2640000000000004E-3</v>
      </c>
      <c r="S171" s="193">
        <v>0</v>
      </c>
      <c r="T171" s="194">
        <f t="shared" si="3"/>
        <v>0</v>
      </c>
      <c r="AR171" s="21" t="s">
        <v>204</v>
      </c>
      <c r="AT171" s="21" t="s">
        <v>126</v>
      </c>
      <c r="AU171" s="21" t="s">
        <v>82</v>
      </c>
      <c r="AY171" s="21" t="s">
        <v>124</v>
      </c>
      <c r="BE171" s="195">
        <f t="shared" si="4"/>
        <v>0</v>
      </c>
      <c r="BF171" s="195">
        <f t="shared" si="5"/>
        <v>0</v>
      </c>
      <c r="BG171" s="195">
        <f t="shared" si="6"/>
        <v>0</v>
      </c>
      <c r="BH171" s="195">
        <f t="shared" si="7"/>
        <v>0</v>
      </c>
      <c r="BI171" s="195">
        <f t="shared" si="8"/>
        <v>0</v>
      </c>
      <c r="BJ171" s="21" t="s">
        <v>75</v>
      </c>
      <c r="BK171" s="195">
        <f t="shared" si="9"/>
        <v>0</v>
      </c>
      <c r="BL171" s="21" t="s">
        <v>204</v>
      </c>
      <c r="BM171" s="21" t="s">
        <v>351</v>
      </c>
    </row>
    <row r="172" spans="2:65" s="1" customFormat="1" ht="16.5" customHeight="1">
      <c r="B172" s="38"/>
      <c r="C172" s="184" t="s">
        <v>352</v>
      </c>
      <c r="D172" s="184" t="s">
        <v>126</v>
      </c>
      <c r="E172" s="185" t="s">
        <v>353</v>
      </c>
      <c r="F172" s="186" t="s">
        <v>354</v>
      </c>
      <c r="G172" s="187" t="s">
        <v>251</v>
      </c>
      <c r="H172" s="208"/>
      <c r="I172" s="189"/>
      <c r="J172" s="190">
        <f t="shared" si="0"/>
        <v>0</v>
      </c>
      <c r="K172" s="186" t="s">
        <v>130</v>
      </c>
      <c r="L172" s="58"/>
      <c r="M172" s="191" t="s">
        <v>21</v>
      </c>
      <c r="N172" s="192" t="s">
        <v>41</v>
      </c>
      <c r="O172" s="39"/>
      <c r="P172" s="193">
        <f t="shared" si="1"/>
        <v>0</v>
      </c>
      <c r="Q172" s="193">
        <v>0</v>
      </c>
      <c r="R172" s="193">
        <f t="shared" si="2"/>
        <v>0</v>
      </c>
      <c r="S172" s="193">
        <v>0</v>
      </c>
      <c r="T172" s="194">
        <f t="shared" si="3"/>
        <v>0</v>
      </c>
      <c r="AR172" s="21" t="s">
        <v>204</v>
      </c>
      <c r="AT172" s="21" t="s">
        <v>126</v>
      </c>
      <c r="AU172" s="21" t="s">
        <v>82</v>
      </c>
      <c r="AY172" s="21" t="s">
        <v>124</v>
      </c>
      <c r="BE172" s="195">
        <f t="shared" si="4"/>
        <v>0</v>
      </c>
      <c r="BF172" s="195">
        <f t="shared" si="5"/>
        <v>0</v>
      </c>
      <c r="BG172" s="195">
        <f t="shared" si="6"/>
        <v>0</v>
      </c>
      <c r="BH172" s="195">
        <f t="shared" si="7"/>
        <v>0</v>
      </c>
      <c r="BI172" s="195">
        <f t="shared" si="8"/>
        <v>0</v>
      </c>
      <c r="BJ172" s="21" t="s">
        <v>75</v>
      </c>
      <c r="BK172" s="195">
        <f t="shared" si="9"/>
        <v>0</v>
      </c>
      <c r="BL172" s="21" t="s">
        <v>204</v>
      </c>
      <c r="BM172" s="21" t="s">
        <v>355</v>
      </c>
    </row>
    <row r="173" spans="2:65" s="10" customFormat="1" ht="37.35" customHeight="1">
      <c r="B173" s="168"/>
      <c r="C173" s="169"/>
      <c r="D173" s="170" t="s">
        <v>69</v>
      </c>
      <c r="E173" s="171" t="s">
        <v>356</v>
      </c>
      <c r="F173" s="171" t="s">
        <v>357</v>
      </c>
      <c r="G173" s="169"/>
      <c r="H173" s="169"/>
      <c r="I173" s="172"/>
      <c r="J173" s="173">
        <f>BK173</f>
        <v>0</v>
      </c>
      <c r="K173" s="169"/>
      <c r="L173" s="174"/>
      <c r="M173" s="175"/>
      <c r="N173" s="176"/>
      <c r="O173" s="176"/>
      <c r="P173" s="177">
        <f>P174+P176+P178+P180+P182+P184</f>
        <v>0</v>
      </c>
      <c r="Q173" s="176"/>
      <c r="R173" s="177">
        <f>R174+R176+R178+R180+R182+R184</f>
        <v>0</v>
      </c>
      <c r="S173" s="176"/>
      <c r="T173" s="178">
        <f>T174+T176+T178+T180+T182+T184</f>
        <v>0</v>
      </c>
      <c r="AR173" s="179" t="s">
        <v>150</v>
      </c>
      <c r="AT173" s="180" t="s">
        <v>69</v>
      </c>
      <c r="AU173" s="180" t="s">
        <v>70</v>
      </c>
      <c r="AY173" s="179" t="s">
        <v>124</v>
      </c>
      <c r="BK173" s="181">
        <f>BK174+BK176+BK178+BK180+BK182+BK184</f>
        <v>0</v>
      </c>
    </row>
    <row r="174" spans="2:65" s="10" customFormat="1" ht="19.899999999999999" customHeight="1">
      <c r="B174" s="168"/>
      <c r="C174" s="169"/>
      <c r="D174" s="170" t="s">
        <v>69</v>
      </c>
      <c r="E174" s="182" t="s">
        <v>358</v>
      </c>
      <c r="F174" s="182" t="s">
        <v>359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P175</f>
        <v>0</v>
      </c>
      <c r="Q174" s="176"/>
      <c r="R174" s="177">
        <f>R175</f>
        <v>0</v>
      </c>
      <c r="S174" s="176"/>
      <c r="T174" s="178">
        <f>T175</f>
        <v>0</v>
      </c>
      <c r="AR174" s="179" t="s">
        <v>150</v>
      </c>
      <c r="AT174" s="180" t="s">
        <v>69</v>
      </c>
      <c r="AU174" s="180" t="s">
        <v>75</v>
      </c>
      <c r="AY174" s="179" t="s">
        <v>124</v>
      </c>
      <c r="BK174" s="181">
        <f>BK175</f>
        <v>0</v>
      </c>
    </row>
    <row r="175" spans="2:65" s="1" customFormat="1" ht="16.5" customHeight="1">
      <c r="B175" s="38"/>
      <c r="C175" s="184" t="s">
        <v>360</v>
      </c>
      <c r="D175" s="184" t="s">
        <v>126</v>
      </c>
      <c r="E175" s="185" t="s">
        <v>361</v>
      </c>
      <c r="F175" s="186" t="s">
        <v>362</v>
      </c>
      <c r="G175" s="187" t="s">
        <v>21</v>
      </c>
      <c r="H175" s="188">
        <v>8000</v>
      </c>
      <c r="I175" s="189"/>
      <c r="J175" s="190">
        <f>ROUND(I175*H175,2)</f>
        <v>0</v>
      </c>
      <c r="K175" s="186" t="s">
        <v>130</v>
      </c>
      <c r="L175" s="58"/>
      <c r="M175" s="191" t="s">
        <v>21</v>
      </c>
      <c r="N175" s="192" t="s">
        <v>41</v>
      </c>
      <c r="O175" s="39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AR175" s="21" t="s">
        <v>363</v>
      </c>
      <c r="AT175" s="21" t="s">
        <v>126</v>
      </c>
      <c r="AU175" s="21" t="s">
        <v>82</v>
      </c>
      <c r="AY175" s="21" t="s">
        <v>124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1" t="s">
        <v>75</v>
      </c>
      <c r="BK175" s="195">
        <f>ROUND(I175*H175,2)</f>
        <v>0</v>
      </c>
      <c r="BL175" s="21" t="s">
        <v>363</v>
      </c>
      <c r="BM175" s="21" t="s">
        <v>364</v>
      </c>
    </row>
    <row r="176" spans="2:65" s="10" customFormat="1" ht="29.85" customHeight="1">
      <c r="B176" s="168"/>
      <c r="C176" s="169"/>
      <c r="D176" s="170" t="s">
        <v>69</v>
      </c>
      <c r="E176" s="182" t="s">
        <v>365</v>
      </c>
      <c r="F176" s="182" t="s">
        <v>366</v>
      </c>
      <c r="G176" s="169"/>
      <c r="H176" s="169"/>
      <c r="I176" s="172"/>
      <c r="J176" s="183">
        <f>BK176</f>
        <v>0</v>
      </c>
      <c r="K176" s="169"/>
      <c r="L176" s="174"/>
      <c r="M176" s="175"/>
      <c r="N176" s="176"/>
      <c r="O176" s="176"/>
      <c r="P176" s="177">
        <f>P177</f>
        <v>0</v>
      </c>
      <c r="Q176" s="176"/>
      <c r="R176" s="177">
        <f>R177</f>
        <v>0</v>
      </c>
      <c r="S176" s="176"/>
      <c r="T176" s="178">
        <f>T177</f>
        <v>0</v>
      </c>
      <c r="AR176" s="179" t="s">
        <v>150</v>
      </c>
      <c r="AT176" s="180" t="s">
        <v>69</v>
      </c>
      <c r="AU176" s="180" t="s">
        <v>75</v>
      </c>
      <c r="AY176" s="179" t="s">
        <v>124</v>
      </c>
      <c r="BK176" s="181">
        <f>BK177</f>
        <v>0</v>
      </c>
    </row>
    <row r="177" spans="2:65" s="1" customFormat="1" ht="16.5" customHeight="1">
      <c r="B177" s="38"/>
      <c r="C177" s="184" t="s">
        <v>367</v>
      </c>
      <c r="D177" s="184" t="s">
        <v>126</v>
      </c>
      <c r="E177" s="185" t="s">
        <v>368</v>
      </c>
      <c r="F177" s="186" t="s">
        <v>366</v>
      </c>
      <c r="G177" s="187" t="s">
        <v>251</v>
      </c>
      <c r="H177" s="208"/>
      <c r="I177" s="189"/>
      <c r="J177" s="190">
        <f>ROUND(I177*H177,2)</f>
        <v>0</v>
      </c>
      <c r="K177" s="186" t="s">
        <v>130</v>
      </c>
      <c r="L177" s="58"/>
      <c r="M177" s="191" t="s">
        <v>21</v>
      </c>
      <c r="N177" s="192" t="s">
        <v>41</v>
      </c>
      <c r="O177" s="39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AR177" s="21" t="s">
        <v>363</v>
      </c>
      <c r="AT177" s="21" t="s">
        <v>126</v>
      </c>
      <c r="AU177" s="21" t="s">
        <v>82</v>
      </c>
      <c r="AY177" s="21" t="s">
        <v>124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1" t="s">
        <v>75</v>
      </c>
      <c r="BK177" s="195">
        <f>ROUND(I177*H177,2)</f>
        <v>0</v>
      </c>
      <c r="BL177" s="21" t="s">
        <v>363</v>
      </c>
      <c r="BM177" s="21" t="s">
        <v>369</v>
      </c>
    </row>
    <row r="178" spans="2:65" s="10" customFormat="1" ht="29.85" customHeight="1">
      <c r="B178" s="168"/>
      <c r="C178" s="169"/>
      <c r="D178" s="170" t="s">
        <v>69</v>
      </c>
      <c r="E178" s="182" t="s">
        <v>370</v>
      </c>
      <c r="F178" s="182" t="s">
        <v>371</v>
      </c>
      <c r="G178" s="169"/>
      <c r="H178" s="169"/>
      <c r="I178" s="172"/>
      <c r="J178" s="183">
        <f>BK178</f>
        <v>0</v>
      </c>
      <c r="K178" s="169"/>
      <c r="L178" s="174"/>
      <c r="M178" s="175"/>
      <c r="N178" s="176"/>
      <c r="O178" s="176"/>
      <c r="P178" s="177">
        <f>P179</f>
        <v>0</v>
      </c>
      <c r="Q178" s="176"/>
      <c r="R178" s="177">
        <f>R179</f>
        <v>0</v>
      </c>
      <c r="S178" s="176"/>
      <c r="T178" s="178">
        <f>T179</f>
        <v>0</v>
      </c>
      <c r="AR178" s="179" t="s">
        <v>150</v>
      </c>
      <c r="AT178" s="180" t="s">
        <v>69</v>
      </c>
      <c r="AU178" s="180" t="s">
        <v>75</v>
      </c>
      <c r="AY178" s="179" t="s">
        <v>124</v>
      </c>
      <c r="BK178" s="181">
        <f>BK179</f>
        <v>0</v>
      </c>
    </row>
    <row r="179" spans="2:65" s="1" customFormat="1" ht="16.5" customHeight="1">
      <c r="B179" s="38"/>
      <c r="C179" s="184" t="s">
        <v>372</v>
      </c>
      <c r="D179" s="184" t="s">
        <v>126</v>
      </c>
      <c r="E179" s="185" t="s">
        <v>373</v>
      </c>
      <c r="F179" s="186" t="s">
        <v>374</v>
      </c>
      <c r="G179" s="187" t="s">
        <v>251</v>
      </c>
      <c r="H179" s="208"/>
      <c r="I179" s="189"/>
      <c r="J179" s="190">
        <f>ROUND(I179*H179,2)</f>
        <v>0</v>
      </c>
      <c r="K179" s="186" t="s">
        <v>130</v>
      </c>
      <c r="L179" s="58"/>
      <c r="M179" s="191" t="s">
        <v>21</v>
      </c>
      <c r="N179" s="192" t="s">
        <v>41</v>
      </c>
      <c r="O179" s="39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AR179" s="21" t="s">
        <v>363</v>
      </c>
      <c r="AT179" s="21" t="s">
        <v>126</v>
      </c>
      <c r="AU179" s="21" t="s">
        <v>82</v>
      </c>
      <c r="AY179" s="21" t="s">
        <v>124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1" t="s">
        <v>75</v>
      </c>
      <c r="BK179" s="195">
        <f>ROUND(I179*H179,2)</f>
        <v>0</v>
      </c>
      <c r="BL179" s="21" t="s">
        <v>363</v>
      </c>
      <c r="BM179" s="21" t="s">
        <v>375</v>
      </c>
    </row>
    <row r="180" spans="2:65" s="10" customFormat="1" ht="29.85" customHeight="1">
      <c r="B180" s="168"/>
      <c r="C180" s="169"/>
      <c r="D180" s="170" t="s">
        <v>69</v>
      </c>
      <c r="E180" s="182" t="s">
        <v>376</v>
      </c>
      <c r="F180" s="182" t="s">
        <v>377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P181</f>
        <v>0</v>
      </c>
      <c r="Q180" s="176"/>
      <c r="R180" s="177">
        <f>R181</f>
        <v>0</v>
      </c>
      <c r="S180" s="176"/>
      <c r="T180" s="178">
        <f>T181</f>
        <v>0</v>
      </c>
      <c r="AR180" s="179" t="s">
        <v>150</v>
      </c>
      <c r="AT180" s="180" t="s">
        <v>69</v>
      </c>
      <c r="AU180" s="180" t="s">
        <v>75</v>
      </c>
      <c r="AY180" s="179" t="s">
        <v>124</v>
      </c>
      <c r="BK180" s="181">
        <f>BK181</f>
        <v>0</v>
      </c>
    </row>
    <row r="181" spans="2:65" s="1" customFormat="1" ht="16.5" customHeight="1">
      <c r="B181" s="38"/>
      <c r="C181" s="184" t="s">
        <v>378</v>
      </c>
      <c r="D181" s="184" t="s">
        <v>126</v>
      </c>
      <c r="E181" s="185" t="s">
        <v>379</v>
      </c>
      <c r="F181" s="186" t="s">
        <v>380</v>
      </c>
      <c r="G181" s="187" t="s">
        <v>251</v>
      </c>
      <c r="H181" s="208"/>
      <c r="I181" s="189"/>
      <c r="J181" s="190">
        <f>ROUND(I181*H181,2)</f>
        <v>0</v>
      </c>
      <c r="K181" s="186" t="s">
        <v>130</v>
      </c>
      <c r="L181" s="58"/>
      <c r="M181" s="191" t="s">
        <v>21</v>
      </c>
      <c r="N181" s="192" t="s">
        <v>41</v>
      </c>
      <c r="O181" s="39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21" t="s">
        <v>363</v>
      </c>
      <c r="AT181" s="21" t="s">
        <v>126</v>
      </c>
      <c r="AU181" s="21" t="s">
        <v>82</v>
      </c>
      <c r="AY181" s="21" t="s">
        <v>124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1" t="s">
        <v>75</v>
      </c>
      <c r="BK181" s="195">
        <f>ROUND(I181*H181,2)</f>
        <v>0</v>
      </c>
      <c r="BL181" s="21" t="s">
        <v>363</v>
      </c>
      <c r="BM181" s="21" t="s">
        <v>381</v>
      </c>
    </row>
    <row r="182" spans="2:65" s="10" customFormat="1" ht="29.85" customHeight="1">
      <c r="B182" s="168"/>
      <c r="C182" s="169"/>
      <c r="D182" s="170" t="s">
        <v>69</v>
      </c>
      <c r="E182" s="182" t="s">
        <v>382</v>
      </c>
      <c r="F182" s="182" t="s">
        <v>383</v>
      </c>
      <c r="G182" s="169"/>
      <c r="H182" s="169"/>
      <c r="I182" s="172"/>
      <c r="J182" s="183">
        <f>BK182</f>
        <v>0</v>
      </c>
      <c r="K182" s="169"/>
      <c r="L182" s="174"/>
      <c r="M182" s="175"/>
      <c r="N182" s="176"/>
      <c r="O182" s="176"/>
      <c r="P182" s="177">
        <f>P183</f>
        <v>0</v>
      </c>
      <c r="Q182" s="176"/>
      <c r="R182" s="177">
        <f>R183</f>
        <v>0</v>
      </c>
      <c r="S182" s="176"/>
      <c r="T182" s="178">
        <f>T183</f>
        <v>0</v>
      </c>
      <c r="AR182" s="179" t="s">
        <v>150</v>
      </c>
      <c r="AT182" s="180" t="s">
        <v>69</v>
      </c>
      <c r="AU182" s="180" t="s">
        <v>75</v>
      </c>
      <c r="AY182" s="179" t="s">
        <v>124</v>
      </c>
      <c r="BK182" s="181">
        <f>BK183</f>
        <v>0</v>
      </c>
    </row>
    <row r="183" spans="2:65" s="1" customFormat="1" ht="16.5" customHeight="1">
      <c r="B183" s="38"/>
      <c r="C183" s="184" t="s">
        <v>384</v>
      </c>
      <c r="D183" s="184" t="s">
        <v>126</v>
      </c>
      <c r="E183" s="185" t="s">
        <v>385</v>
      </c>
      <c r="F183" s="186" t="s">
        <v>386</v>
      </c>
      <c r="G183" s="187" t="s">
        <v>251</v>
      </c>
      <c r="H183" s="208"/>
      <c r="I183" s="189"/>
      <c r="J183" s="190">
        <f>ROUND(I183*H183,2)</f>
        <v>0</v>
      </c>
      <c r="K183" s="186" t="s">
        <v>130</v>
      </c>
      <c r="L183" s="58"/>
      <c r="M183" s="191" t="s">
        <v>21</v>
      </c>
      <c r="N183" s="192" t="s">
        <v>41</v>
      </c>
      <c r="O183" s="39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AR183" s="21" t="s">
        <v>363</v>
      </c>
      <c r="AT183" s="21" t="s">
        <v>126</v>
      </c>
      <c r="AU183" s="21" t="s">
        <v>82</v>
      </c>
      <c r="AY183" s="21" t="s">
        <v>124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1" t="s">
        <v>75</v>
      </c>
      <c r="BK183" s="195">
        <f>ROUND(I183*H183,2)</f>
        <v>0</v>
      </c>
      <c r="BL183" s="21" t="s">
        <v>363</v>
      </c>
      <c r="BM183" s="21" t="s">
        <v>387</v>
      </c>
    </row>
    <row r="184" spans="2:65" s="10" customFormat="1" ht="29.85" customHeight="1">
      <c r="B184" s="168"/>
      <c r="C184" s="169"/>
      <c r="D184" s="170" t="s">
        <v>69</v>
      </c>
      <c r="E184" s="182" t="s">
        <v>388</v>
      </c>
      <c r="F184" s="182" t="s">
        <v>389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SUM(P185:P187)</f>
        <v>0</v>
      </c>
      <c r="Q184" s="176"/>
      <c r="R184" s="177">
        <f>SUM(R185:R187)</f>
        <v>0</v>
      </c>
      <c r="S184" s="176"/>
      <c r="T184" s="178">
        <f>SUM(T185:T187)</f>
        <v>0</v>
      </c>
      <c r="AR184" s="179" t="s">
        <v>150</v>
      </c>
      <c r="AT184" s="180" t="s">
        <v>69</v>
      </c>
      <c r="AU184" s="180" t="s">
        <v>75</v>
      </c>
      <c r="AY184" s="179" t="s">
        <v>124</v>
      </c>
      <c r="BK184" s="181">
        <f>SUM(BK185:BK187)</f>
        <v>0</v>
      </c>
    </row>
    <row r="185" spans="2:65" s="1" customFormat="1" ht="16.5" customHeight="1">
      <c r="B185" s="38"/>
      <c r="C185" s="184" t="s">
        <v>390</v>
      </c>
      <c r="D185" s="184" t="s">
        <v>126</v>
      </c>
      <c r="E185" s="185" t="s">
        <v>391</v>
      </c>
      <c r="F185" s="186" t="s">
        <v>392</v>
      </c>
      <c r="G185" s="187" t="s">
        <v>137</v>
      </c>
      <c r="H185" s="188">
        <v>72</v>
      </c>
      <c r="I185" s="189"/>
      <c r="J185" s="190">
        <f>ROUND(I185*H185,2)</f>
        <v>0</v>
      </c>
      <c r="K185" s="186" t="s">
        <v>130</v>
      </c>
      <c r="L185" s="58"/>
      <c r="M185" s="191" t="s">
        <v>21</v>
      </c>
      <c r="N185" s="192" t="s">
        <v>41</v>
      </c>
      <c r="O185" s="39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AR185" s="21" t="s">
        <v>363</v>
      </c>
      <c r="AT185" s="21" t="s">
        <v>126</v>
      </c>
      <c r="AU185" s="21" t="s">
        <v>82</v>
      </c>
      <c r="AY185" s="21" t="s">
        <v>124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1" t="s">
        <v>75</v>
      </c>
      <c r="BK185" s="195">
        <f>ROUND(I185*H185,2)</f>
        <v>0</v>
      </c>
      <c r="BL185" s="21" t="s">
        <v>363</v>
      </c>
      <c r="BM185" s="21" t="s">
        <v>393</v>
      </c>
    </row>
    <row r="186" spans="2:65" s="11" customFormat="1">
      <c r="B186" s="196"/>
      <c r="C186" s="197"/>
      <c r="D186" s="198" t="s">
        <v>133</v>
      </c>
      <c r="E186" s="199" t="s">
        <v>21</v>
      </c>
      <c r="F186" s="200" t="s">
        <v>394</v>
      </c>
      <c r="G186" s="197"/>
      <c r="H186" s="201">
        <v>72</v>
      </c>
      <c r="I186" s="202"/>
      <c r="J186" s="197"/>
      <c r="K186" s="197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133</v>
      </c>
      <c r="AU186" s="207" t="s">
        <v>82</v>
      </c>
      <c r="AV186" s="11" t="s">
        <v>82</v>
      </c>
      <c r="AW186" s="11" t="s">
        <v>33</v>
      </c>
      <c r="AX186" s="11" t="s">
        <v>75</v>
      </c>
      <c r="AY186" s="207" t="s">
        <v>124</v>
      </c>
    </row>
    <row r="187" spans="2:65" s="1" customFormat="1" ht="16.5" customHeight="1">
      <c r="B187" s="38"/>
      <c r="C187" s="184" t="s">
        <v>395</v>
      </c>
      <c r="D187" s="184" t="s">
        <v>126</v>
      </c>
      <c r="E187" s="185" t="s">
        <v>396</v>
      </c>
      <c r="F187" s="186" t="s">
        <v>397</v>
      </c>
      <c r="G187" s="187" t="s">
        <v>251</v>
      </c>
      <c r="H187" s="208"/>
      <c r="I187" s="189"/>
      <c r="J187" s="190">
        <f>ROUND(I187*H187,2)</f>
        <v>0</v>
      </c>
      <c r="K187" s="186" t="s">
        <v>130</v>
      </c>
      <c r="L187" s="58"/>
      <c r="M187" s="191" t="s">
        <v>21</v>
      </c>
      <c r="N187" s="219" t="s">
        <v>41</v>
      </c>
      <c r="O187" s="220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AR187" s="21" t="s">
        <v>363</v>
      </c>
      <c r="AT187" s="21" t="s">
        <v>126</v>
      </c>
      <c r="AU187" s="21" t="s">
        <v>82</v>
      </c>
      <c r="AY187" s="21" t="s">
        <v>124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1" t="s">
        <v>75</v>
      </c>
      <c r="BK187" s="195">
        <f>ROUND(I187*H187,2)</f>
        <v>0</v>
      </c>
      <c r="BL187" s="21" t="s">
        <v>363</v>
      </c>
      <c r="BM187" s="21" t="s">
        <v>398</v>
      </c>
    </row>
    <row r="188" spans="2:65" s="1" customFormat="1" ht="6.95" customHeight="1">
      <c r="B188" s="53"/>
      <c r="C188" s="54"/>
      <c r="D188" s="54"/>
      <c r="E188" s="54"/>
      <c r="F188" s="54"/>
      <c r="G188" s="54"/>
      <c r="H188" s="54"/>
      <c r="I188" s="131"/>
      <c r="J188" s="54"/>
      <c r="K188" s="54"/>
      <c r="L188" s="58"/>
    </row>
  </sheetData>
  <sheetProtection algorithmName="SHA-512" hashValue="DRJhoJa0W4PEDHs7jP+bqHo9EPLrcz9PJO7od9vwyI+guwEY9LTil17YL5MZyMWpzRMwkqKLqUkUN+bFd+xfYg==" saltValue="zojzo9vqXSIfT+WrPN2zXE6ApXyO+O3C+7z64TiSY+C9MyUgroC4uYpixZ3K4qofG3T1z5fMlVeMmnjQl2VFSQ==" spinCount="100000" sheet="1" objects="1" scenarios="1" formatColumns="0" formatRows="0" autoFilter="0"/>
  <autoFilter ref="C88:K187"/>
  <mergeCells count="7">
    <mergeCell ref="J47:J48"/>
    <mergeCell ref="E81:H81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ht="37.5" customHeight="1"/>
    <row r="2" spans="2:1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2" customFormat="1" ht="45" customHeight="1">
      <c r="B3" s="227"/>
      <c r="C3" s="345" t="s">
        <v>399</v>
      </c>
      <c r="D3" s="345"/>
      <c r="E3" s="345"/>
      <c r="F3" s="345"/>
      <c r="G3" s="345"/>
      <c r="H3" s="345"/>
      <c r="I3" s="345"/>
      <c r="J3" s="345"/>
      <c r="K3" s="228"/>
    </row>
    <row r="4" spans="2:11" ht="25.5" customHeight="1">
      <c r="B4" s="229"/>
      <c r="C4" s="346" t="s">
        <v>400</v>
      </c>
      <c r="D4" s="346"/>
      <c r="E4" s="346"/>
      <c r="F4" s="346"/>
      <c r="G4" s="346"/>
      <c r="H4" s="346"/>
      <c r="I4" s="346"/>
      <c r="J4" s="346"/>
      <c r="K4" s="230"/>
    </row>
    <row r="5" spans="2:1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ht="15" customHeight="1">
      <c r="B6" s="229"/>
      <c r="C6" s="344" t="s">
        <v>401</v>
      </c>
      <c r="D6" s="344"/>
      <c r="E6" s="344"/>
      <c r="F6" s="344"/>
      <c r="G6" s="344"/>
      <c r="H6" s="344"/>
      <c r="I6" s="344"/>
      <c r="J6" s="344"/>
      <c r="K6" s="230"/>
    </row>
    <row r="7" spans="2:11" ht="15" customHeight="1">
      <c r="B7" s="233"/>
      <c r="C7" s="344" t="s">
        <v>402</v>
      </c>
      <c r="D7" s="344"/>
      <c r="E7" s="344"/>
      <c r="F7" s="344"/>
      <c r="G7" s="344"/>
      <c r="H7" s="344"/>
      <c r="I7" s="344"/>
      <c r="J7" s="344"/>
      <c r="K7" s="230"/>
    </row>
    <row r="8" spans="2:1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ht="15" customHeight="1">
      <c r="B9" s="233"/>
      <c r="C9" s="344" t="s">
        <v>403</v>
      </c>
      <c r="D9" s="344"/>
      <c r="E9" s="344"/>
      <c r="F9" s="344"/>
      <c r="G9" s="344"/>
      <c r="H9" s="344"/>
      <c r="I9" s="344"/>
      <c r="J9" s="344"/>
      <c r="K9" s="230"/>
    </row>
    <row r="10" spans="2:11" ht="15" customHeight="1">
      <c r="B10" s="233"/>
      <c r="C10" s="232"/>
      <c r="D10" s="344" t="s">
        <v>404</v>
      </c>
      <c r="E10" s="344"/>
      <c r="F10" s="344"/>
      <c r="G10" s="344"/>
      <c r="H10" s="344"/>
      <c r="I10" s="344"/>
      <c r="J10" s="344"/>
      <c r="K10" s="230"/>
    </row>
    <row r="11" spans="2:11" ht="15" customHeight="1">
      <c r="B11" s="233"/>
      <c r="C11" s="234"/>
      <c r="D11" s="344" t="s">
        <v>405</v>
      </c>
      <c r="E11" s="344"/>
      <c r="F11" s="344"/>
      <c r="G11" s="344"/>
      <c r="H11" s="344"/>
      <c r="I11" s="344"/>
      <c r="J11" s="344"/>
      <c r="K11" s="230"/>
    </row>
    <row r="12" spans="2:11" ht="12.75" customHeight="1">
      <c r="B12" s="233"/>
      <c r="C12" s="234"/>
      <c r="D12" s="234"/>
      <c r="E12" s="234"/>
      <c r="F12" s="234"/>
      <c r="G12" s="234"/>
      <c r="H12" s="234"/>
      <c r="I12" s="234"/>
      <c r="J12" s="234"/>
      <c r="K12" s="230"/>
    </row>
    <row r="13" spans="2:11" ht="15" customHeight="1">
      <c r="B13" s="233"/>
      <c r="C13" s="234"/>
      <c r="D13" s="344" t="s">
        <v>406</v>
      </c>
      <c r="E13" s="344"/>
      <c r="F13" s="344"/>
      <c r="G13" s="344"/>
      <c r="H13" s="344"/>
      <c r="I13" s="344"/>
      <c r="J13" s="344"/>
      <c r="K13" s="230"/>
    </row>
    <row r="14" spans="2:11" ht="15" customHeight="1">
      <c r="B14" s="233"/>
      <c r="C14" s="234"/>
      <c r="D14" s="344" t="s">
        <v>407</v>
      </c>
      <c r="E14" s="344"/>
      <c r="F14" s="344"/>
      <c r="G14" s="344"/>
      <c r="H14" s="344"/>
      <c r="I14" s="344"/>
      <c r="J14" s="344"/>
      <c r="K14" s="230"/>
    </row>
    <row r="15" spans="2:11" ht="15" customHeight="1">
      <c r="B15" s="233"/>
      <c r="C15" s="234"/>
      <c r="D15" s="344" t="s">
        <v>408</v>
      </c>
      <c r="E15" s="344"/>
      <c r="F15" s="344"/>
      <c r="G15" s="344"/>
      <c r="H15" s="344"/>
      <c r="I15" s="344"/>
      <c r="J15" s="344"/>
      <c r="K15" s="230"/>
    </row>
    <row r="16" spans="2:11" ht="15" customHeight="1">
      <c r="B16" s="233"/>
      <c r="C16" s="234"/>
      <c r="D16" s="234"/>
      <c r="E16" s="235" t="s">
        <v>74</v>
      </c>
      <c r="F16" s="344" t="s">
        <v>409</v>
      </c>
      <c r="G16" s="344"/>
      <c r="H16" s="344"/>
      <c r="I16" s="344"/>
      <c r="J16" s="344"/>
      <c r="K16" s="230"/>
    </row>
    <row r="17" spans="2:11" ht="15" customHeight="1">
      <c r="B17" s="233"/>
      <c r="C17" s="234"/>
      <c r="D17" s="234"/>
      <c r="E17" s="235" t="s">
        <v>410</v>
      </c>
      <c r="F17" s="344" t="s">
        <v>411</v>
      </c>
      <c r="G17" s="344"/>
      <c r="H17" s="344"/>
      <c r="I17" s="344"/>
      <c r="J17" s="344"/>
      <c r="K17" s="230"/>
    </row>
    <row r="18" spans="2:11" ht="15" customHeight="1">
      <c r="B18" s="233"/>
      <c r="C18" s="234"/>
      <c r="D18" s="234"/>
      <c r="E18" s="235" t="s">
        <v>412</v>
      </c>
      <c r="F18" s="344" t="s">
        <v>413</v>
      </c>
      <c r="G18" s="344"/>
      <c r="H18" s="344"/>
      <c r="I18" s="344"/>
      <c r="J18" s="344"/>
      <c r="K18" s="230"/>
    </row>
    <row r="19" spans="2:11" ht="15" customHeight="1">
      <c r="B19" s="233"/>
      <c r="C19" s="234"/>
      <c r="D19" s="234"/>
      <c r="E19" s="235" t="s">
        <v>414</v>
      </c>
      <c r="F19" s="344" t="s">
        <v>415</v>
      </c>
      <c r="G19" s="344"/>
      <c r="H19" s="344"/>
      <c r="I19" s="344"/>
      <c r="J19" s="344"/>
      <c r="K19" s="230"/>
    </row>
    <row r="20" spans="2:11" ht="15" customHeight="1">
      <c r="B20" s="233"/>
      <c r="C20" s="234"/>
      <c r="D20" s="234"/>
      <c r="E20" s="235" t="s">
        <v>416</v>
      </c>
      <c r="F20" s="344" t="s">
        <v>417</v>
      </c>
      <c r="G20" s="344"/>
      <c r="H20" s="344"/>
      <c r="I20" s="344"/>
      <c r="J20" s="344"/>
      <c r="K20" s="230"/>
    </row>
    <row r="21" spans="2:11" ht="15" customHeight="1">
      <c r="B21" s="233"/>
      <c r="C21" s="234"/>
      <c r="D21" s="234"/>
      <c r="E21" s="235" t="s">
        <v>418</v>
      </c>
      <c r="F21" s="344" t="s">
        <v>419</v>
      </c>
      <c r="G21" s="344"/>
      <c r="H21" s="344"/>
      <c r="I21" s="344"/>
      <c r="J21" s="344"/>
      <c r="K21" s="230"/>
    </row>
    <row r="22" spans="2:11" ht="12.75" customHeight="1">
      <c r="B22" s="233"/>
      <c r="C22" s="234"/>
      <c r="D22" s="234"/>
      <c r="E22" s="234"/>
      <c r="F22" s="234"/>
      <c r="G22" s="234"/>
      <c r="H22" s="234"/>
      <c r="I22" s="234"/>
      <c r="J22" s="234"/>
      <c r="K22" s="230"/>
    </row>
    <row r="23" spans="2:11" ht="15" customHeight="1">
      <c r="B23" s="233"/>
      <c r="C23" s="344" t="s">
        <v>420</v>
      </c>
      <c r="D23" s="344"/>
      <c r="E23" s="344"/>
      <c r="F23" s="344"/>
      <c r="G23" s="344"/>
      <c r="H23" s="344"/>
      <c r="I23" s="344"/>
      <c r="J23" s="344"/>
      <c r="K23" s="230"/>
    </row>
    <row r="24" spans="2:11" ht="15" customHeight="1">
      <c r="B24" s="233"/>
      <c r="C24" s="344" t="s">
        <v>421</v>
      </c>
      <c r="D24" s="344"/>
      <c r="E24" s="344"/>
      <c r="F24" s="344"/>
      <c r="G24" s="344"/>
      <c r="H24" s="344"/>
      <c r="I24" s="344"/>
      <c r="J24" s="344"/>
      <c r="K24" s="230"/>
    </row>
    <row r="25" spans="2:11" ht="15" customHeight="1">
      <c r="B25" s="233"/>
      <c r="C25" s="232"/>
      <c r="D25" s="344" t="s">
        <v>422</v>
      </c>
      <c r="E25" s="344"/>
      <c r="F25" s="344"/>
      <c r="G25" s="344"/>
      <c r="H25" s="344"/>
      <c r="I25" s="344"/>
      <c r="J25" s="344"/>
      <c r="K25" s="230"/>
    </row>
    <row r="26" spans="2:11" ht="15" customHeight="1">
      <c r="B26" s="233"/>
      <c r="C26" s="234"/>
      <c r="D26" s="344" t="s">
        <v>423</v>
      </c>
      <c r="E26" s="344"/>
      <c r="F26" s="344"/>
      <c r="G26" s="344"/>
      <c r="H26" s="344"/>
      <c r="I26" s="344"/>
      <c r="J26" s="344"/>
      <c r="K26" s="230"/>
    </row>
    <row r="27" spans="2:11" ht="12.75" customHeight="1">
      <c r="B27" s="233"/>
      <c r="C27" s="234"/>
      <c r="D27" s="234"/>
      <c r="E27" s="234"/>
      <c r="F27" s="234"/>
      <c r="G27" s="234"/>
      <c r="H27" s="234"/>
      <c r="I27" s="234"/>
      <c r="J27" s="234"/>
      <c r="K27" s="230"/>
    </row>
    <row r="28" spans="2:11" ht="15" customHeight="1">
      <c r="B28" s="233"/>
      <c r="C28" s="234"/>
      <c r="D28" s="344" t="s">
        <v>424</v>
      </c>
      <c r="E28" s="344"/>
      <c r="F28" s="344"/>
      <c r="G28" s="344"/>
      <c r="H28" s="344"/>
      <c r="I28" s="344"/>
      <c r="J28" s="344"/>
      <c r="K28" s="230"/>
    </row>
    <row r="29" spans="2:11" ht="15" customHeight="1">
      <c r="B29" s="233"/>
      <c r="C29" s="234"/>
      <c r="D29" s="344" t="s">
        <v>425</v>
      </c>
      <c r="E29" s="344"/>
      <c r="F29" s="344"/>
      <c r="G29" s="344"/>
      <c r="H29" s="344"/>
      <c r="I29" s="344"/>
      <c r="J29" s="344"/>
      <c r="K29" s="230"/>
    </row>
    <row r="30" spans="2:11" ht="12.75" customHeight="1">
      <c r="B30" s="233"/>
      <c r="C30" s="234"/>
      <c r="D30" s="234"/>
      <c r="E30" s="234"/>
      <c r="F30" s="234"/>
      <c r="G30" s="234"/>
      <c r="H30" s="234"/>
      <c r="I30" s="234"/>
      <c r="J30" s="234"/>
      <c r="K30" s="230"/>
    </row>
    <row r="31" spans="2:11" ht="15" customHeight="1">
      <c r="B31" s="233"/>
      <c r="C31" s="234"/>
      <c r="D31" s="344" t="s">
        <v>426</v>
      </c>
      <c r="E31" s="344"/>
      <c r="F31" s="344"/>
      <c r="G31" s="344"/>
      <c r="H31" s="344"/>
      <c r="I31" s="344"/>
      <c r="J31" s="344"/>
      <c r="K31" s="230"/>
    </row>
    <row r="32" spans="2:11" ht="15" customHeight="1">
      <c r="B32" s="233"/>
      <c r="C32" s="234"/>
      <c r="D32" s="344" t="s">
        <v>427</v>
      </c>
      <c r="E32" s="344"/>
      <c r="F32" s="344"/>
      <c r="G32" s="344"/>
      <c r="H32" s="344"/>
      <c r="I32" s="344"/>
      <c r="J32" s="344"/>
      <c r="K32" s="230"/>
    </row>
    <row r="33" spans="2:11" ht="15" customHeight="1">
      <c r="B33" s="233"/>
      <c r="C33" s="234"/>
      <c r="D33" s="344" t="s">
        <v>428</v>
      </c>
      <c r="E33" s="344"/>
      <c r="F33" s="344"/>
      <c r="G33" s="344"/>
      <c r="H33" s="344"/>
      <c r="I33" s="344"/>
      <c r="J33" s="344"/>
      <c r="K33" s="230"/>
    </row>
    <row r="34" spans="2:11" ht="15" customHeight="1">
      <c r="B34" s="233"/>
      <c r="C34" s="234"/>
      <c r="D34" s="232"/>
      <c r="E34" s="236" t="s">
        <v>109</v>
      </c>
      <c r="F34" s="232"/>
      <c r="G34" s="344" t="s">
        <v>429</v>
      </c>
      <c r="H34" s="344"/>
      <c r="I34" s="344"/>
      <c r="J34" s="344"/>
      <c r="K34" s="230"/>
    </row>
    <row r="35" spans="2:11" ht="30.75" customHeight="1">
      <c r="B35" s="233"/>
      <c r="C35" s="234"/>
      <c r="D35" s="232"/>
      <c r="E35" s="236" t="s">
        <v>430</v>
      </c>
      <c r="F35" s="232"/>
      <c r="G35" s="344" t="s">
        <v>431</v>
      </c>
      <c r="H35" s="344"/>
      <c r="I35" s="344"/>
      <c r="J35" s="344"/>
      <c r="K35" s="230"/>
    </row>
    <row r="36" spans="2:11" ht="15" customHeight="1">
      <c r="B36" s="233"/>
      <c r="C36" s="234"/>
      <c r="D36" s="232"/>
      <c r="E36" s="236" t="s">
        <v>51</v>
      </c>
      <c r="F36" s="232"/>
      <c r="G36" s="344" t="s">
        <v>432</v>
      </c>
      <c r="H36" s="344"/>
      <c r="I36" s="344"/>
      <c r="J36" s="344"/>
      <c r="K36" s="230"/>
    </row>
    <row r="37" spans="2:11" ht="15" customHeight="1">
      <c r="B37" s="233"/>
      <c r="C37" s="234"/>
      <c r="D37" s="232"/>
      <c r="E37" s="236" t="s">
        <v>110</v>
      </c>
      <c r="F37" s="232"/>
      <c r="G37" s="344" t="s">
        <v>433</v>
      </c>
      <c r="H37" s="344"/>
      <c r="I37" s="344"/>
      <c r="J37" s="344"/>
      <c r="K37" s="230"/>
    </row>
    <row r="38" spans="2:11" ht="15" customHeight="1">
      <c r="B38" s="233"/>
      <c r="C38" s="234"/>
      <c r="D38" s="232"/>
      <c r="E38" s="236" t="s">
        <v>111</v>
      </c>
      <c r="F38" s="232"/>
      <c r="G38" s="344" t="s">
        <v>434</v>
      </c>
      <c r="H38" s="344"/>
      <c r="I38" s="344"/>
      <c r="J38" s="344"/>
      <c r="K38" s="230"/>
    </row>
    <row r="39" spans="2:11" ht="15" customHeight="1">
      <c r="B39" s="233"/>
      <c r="C39" s="234"/>
      <c r="D39" s="232"/>
      <c r="E39" s="236" t="s">
        <v>112</v>
      </c>
      <c r="F39" s="232"/>
      <c r="G39" s="344" t="s">
        <v>435</v>
      </c>
      <c r="H39" s="344"/>
      <c r="I39" s="344"/>
      <c r="J39" s="344"/>
      <c r="K39" s="230"/>
    </row>
    <row r="40" spans="2:11" ht="15" customHeight="1">
      <c r="B40" s="233"/>
      <c r="C40" s="234"/>
      <c r="D40" s="232"/>
      <c r="E40" s="236" t="s">
        <v>436</v>
      </c>
      <c r="F40" s="232"/>
      <c r="G40" s="344" t="s">
        <v>437</v>
      </c>
      <c r="H40" s="344"/>
      <c r="I40" s="344"/>
      <c r="J40" s="344"/>
      <c r="K40" s="230"/>
    </row>
    <row r="41" spans="2:11" ht="15" customHeight="1">
      <c r="B41" s="233"/>
      <c r="C41" s="234"/>
      <c r="D41" s="232"/>
      <c r="E41" s="236"/>
      <c r="F41" s="232"/>
      <c r="G41" s="344" t="s">
        <v>438</v>
      </c>
      <c r="H41" s="344"/>
      <c r="I41" s="344"/>
      <c r="J41" s="344"/>
      <c r="K41" s="230"/>
    </row>
    <row r="42" spans="2:11" ht="15" customHeight="1">
      <c r="B42" s="233"/>
      <c r="C42" s="234"/>
      <c r="D42" s="232"/>
      <c r="E42" s="236" t="s">
        <v>439</v>
      </c>
      <c r="F42" s="232"/>
      <c r="G42" s="344" t="s">
        <v>440</v>
      </c>
      <c r="H42" s="344"/>
      <c r="I42" s="344"/>
      <c r="J42" s="344"/>
      <c r="K42" s="230"/>
    </row>
    <row r="43" spans="2:11" ht="15" customHeight="1">
      <c r="B43" s="233"/>
      <c r="C43" s="234"/>
      <c r="D43" s="232"/>
      <c r="E43" s="236" t="s">
        <v>114</v>
      </c>
      <c r="F43" s="232"/>
      <c r="G43" s="344" t="s">
        <v>441</v>
      </c>
      <c r="H43" s="344"/>
      <c r="I43" s="344"/>
      <c r="J43" s="344"/>
      <c r="K43" s="230"/>
    </row>
    <row r="44" spans="2:11" ht="12.75" customHeight="1">
      <c r="B44" s="233"/>
      <c r="C44" s="234"/>
      <c r="D44" s="232"/>
      <c r="E44" s="232"/>
      <c r="F44" s="232"/>
      <c r="G44" s="232"/>
      <c r="H44" s="232"/>
      <c r="I44" s="232"/>
      <c r="J44" s="232"/>
      <c r="K44" s="230"/>
    </row>
    <row r="45" spans="2:11" ht="15" customHeight="1">
      <c r="B45" s="233"/>
      <c r="C45" s="234"/>
      <c r="D45" s="344" t="s">
        <v>442</v>
      </c>
      <c r="E45" s="344"/>
      <c r="F45" s="344"/>
      <c r="G45" s="344"/>
      <c r="H45" s="344"/>
      <c r="I45" s="344"/>
      <c r="J45" s="344"/>
      <c r="K45" s="230"/>
    </row>
    <row r="46" spans="2:11" ht="15" customHeight="1">
      <c r="B46" s="233"/>
      <c r="C46" s="234"/>
      <c r="D46" s="234"/>
      <c r="E46" s="344" t="s">
        <v>443</v>
      </c>
      <c r="F46" s="344"/>
      <c r="G46" s="344"/>
      <c r="H46" s="344"/>
      <c r="I46" s="344"/>
      <c r="J46" s="344"/>
      <c r="K46" s="230"/>
    </row>
    <row r="47" spans="2:11" ht="15" customHeight="1">
      <c r="B47" s="233"/>
      <c r="C47" s="234"/>
      <c r="D47" s="234"/>
      <c r="E47" s="344" t="s">
        <v>444</v>
      </c>
      <c r="F47" s="344"/>
      <c r="G47" s="344"/>
      <c r="H47" s="344"/>
      <c r="I47" s="344"/>
      <c r="J47" s="344"/>
      <c r="K47" s="230"/>
    </row>
    <row r="48" spans="2:11" ht="15" customHeight="1">
      <c r="B48" s="233"/>
      <c r="C48" s="234"/>
      <c r="D48" s="234"/>
      <c r="E48" s="344" t="s">
        <v>445</v>
      </c>
      <c r="F48" s="344"/>
      <c r="G48" s="344"/>
      <c r="H48" s="344"/>
      <c r="I48" s="344"/>
      <c r="J48" s="344"/>
      <c r="K48" s="230"/>
    </row>
    <row r="49" spans="2:11" ht="15" customHeight="1">
      <c r="B49" s="233"/>
      <c r="C49" s="234"/>
      <c r="D49" s="344" t="s">
        <v>446</v>
      </c>
      <c r="E49" s="344"/>
      <c r="F49" s="344"/>
      <c r="G49" s="344"/>
      <c r="H49" s="344"/>
      <c r="I49" s="344"/>
      <c r="J49" s="344"/>
      <c r="K49" s="230"/>
    </row>
    <row r="50" spans="2:11" ht="25.5" customHeight="1">
      <c r="B50" s="229"/>
      <c r="C50" s="346" t="s">
        <v>447</v>
      </c>
      <c r="D50" s="346"/>
      <c r="E50" s="346"/>
      <c r="F50" s="346"/>
      <c r="G50" s="346"/>
      <c r="H50" s="346"/>
      <c r="I50" s="346"/>
      <c r="J50" s="346"/>
      <c r="K50" s="230"/>
    </row>
    <row r="51" spans="2:11" ht="5.25" customHeight="1">
      <c r="B51" s="229"/>
      <c r="C51" s="231"/>
      <c r="D51" s="231"/>
      <c r="E51" s="231"/>
      <c r="F51" s="231"/>
      <c r="G51" s="231"/>
      <c r="H51" s="231"/>
      <c r="I51" s="231"/>
      <c r="J51" s="231"/>
      <c r="K51" s="230"/>
    </row>
    <row r="52" spans="2:11" ht="15" customHeight="1">
      <c r="B52" s="229"/>
      <c r="C52" s="344" t="s">
        <v>448</v>
      </c>
      <c r="D52" s="344"/>
      <c r="E52" s="344"/>
      <c r="F52" s="344"/>
      <c r="G52" s="344"/>
      <c r="H52" s="344"/>
      <c r="I52" s="344"/>
      <c r="J52" s="344"/>
      <c r="K52" s="230"/>
    </row>
    <row r="53" spans="2:11" ht="15" customHeight="1">
      <c r="B53" s="229"/>
      <c r="C53" s="344" t="s">
        <v>449</v>
      </c>
      <c r="D53" s="344"/>
      <c r="E53" s="344"/>
      <c r="F53" s="344"/>
      <c r="G53" s="344"/>
      <c r="H53" s="344"/>
      <c r="I53" s="344"/>
      <c r="J53" s="344"/>
      <c r="K53" s="230"/>
    </row>
    <row r="54" spans="2:11" ht="12.75" customHeight="1">
      <c r="B54" s="229"/>
      <c r="C54" s="232"/>
      <c r="D54" s="232"/>
      <c r="E54" s="232"/>
      <c r="F54" s="232"/>
      <c r="G54" s="232"/>
      <c r="H54" s="232"/>
      <c r="I54" s="232"/>
      <c r="J54" s="232"/>
      <c r="K54" s="230"/>
    </row>
    <row r="55" spans="2:11" ht="15" customHeight="1">
      <c r="B55" s="229"/>
      <c r="C55" s="344" t="s">
        <v>450</v>
      </c>
      <c r="D55" s="344"/>
      <c r="E55" s="344"/>
      <c r="F55" s="344"/>
      <c r="G55" s="344"/>
      <c r="H55" s="344"/>
      <c r="I55" s="344"/>
      <c r="J55" s="344"/>
      <c r="K55" s="230"/>
    </row>
    <row r="56" spans="2:11" ht="15" customHeight="1">
      <c r="B56" s="229"/>
      <c r="C56" s="234"/>
      <c r="D56" s="344" t="s">
        <v>451</v>
      </c>
      <c r="E56" s="344"/>
      <c r="F56" s="344"/>
      <c r="G56" s="344"/>
      <c r="H56" s="344"/>
      <c r="I56" s="344"/>
      <c r="J56" s="344"/>
      <c r="K56" s="230"/>
    </row>
    <row r="57" spans="2:11" ht="15" customHeight="1">
      <c r="B57" s="229"/>
      <c r="C57" s="234"/>
      <c r="D57" s="344" t="s">
        <v>452</v>
      </c>
      <c r="E57" s="344"/>
      <c r="F57" s="344"/>
      <c r="G57" s="344"/>
      <c r="H57" s="344"/>
      <c r="I57" s="344"/>
      <c r="J57" s="344"/>
      <c r="K57" s="230"/>
    </row>
    <row r="58" spans="2:11" ht="15" customHeight="1">
      <c r="B58" s="229"/>
      <c r="C58" s="234"/>
      <c r="D58" s="344" t="s">
        <v>453</v>
      </c>
      <c r="E58" s="344"/>
      <c r="F58" s="344"/>
      <c r="G58" s="344"/>
      <c r="H58" s="344"/>
      <c r="I58" s="344"/>
      <c r="J58" s="344"/>
      <c r="K58" s="230"/>
    </row>
    <row r="59" spans="2:11" ht="15" customHeight="1">
      <c r="B59" s="229"/>
      <c r="C59" s="234"/>
      <c r="D59" s="344" t="s">
        <v>454</v>
      </c>
      <c r="E59" s="344"/>
      <c r="F59" s="344"/>
      <c r="G59" s="344"/>
      <c r="H59" s="344"/>
      <c r="I59" s="344"/>
      <c r="J59" s="344"/>
      <c r="K59" s="230"/>
    </row>
    <row r="60" spans="2:11" ht="15" customHeight="1">
      <c r="B60" s="229"/>
      <c r="C60" s="234"/>
      <c r="D60" s="348" t="s">
        <v>455</v>
      </c>
      <c r="E60" s="348"/>
      <c r="F60" s="348"/>
      <c r="G60" s="348"/>
      <c r="H60" s="348"/>
      <c r="I60" s="348"/>
      <c r="J60" s="348"/>
      <c r="K60" s="230"/>
    </row>
    <row r="61" spans="2:11" ht="15" customHeight="1">
      <c r="B61" s="229"/>
      <c r="C61" s="234"/>
      <c r="D61" s="344" t="s">
        <v>456</v>
      </c>
      <c r="E61" s="344"/>
      <c r="F61" s="344"/>
      <c r="G61" s="344"/>
      <c r="H61" s="344"/>
      <c r="I61" s="344"/>
      <c r="J61" s="344"/>
      <c r="K61" s="230"/>
    </row>
    <row r="62" spans="2:11" ht="12.75" customHeight="1">
      <c r="B62" s="229"/>
      <c r="C62" s="234"/>
      <c r="D62" s="234"/>
      <c r="E62" s="237"/>
      <c r="F62" s="234"/>
      <c r="G62" s="234"/>
      <c r="H62" s="234"/>
      <c r="I62" s="234"/>
      <c r="J62" s="234"/>
      <c r="K62" s="230"/>
    </row>
    <row r="63" spans="2:11" ht="15" customHeight="1">
      <c r="B63" s="229"/>
      <c r="C63" s="234"/>
      <c r="D63" s="344" t="s">
        <v>457</v>
      </c>
      <c r="E63" s="344"/>
      <c r="F63" s="344"/>
      <c r="G63" s="344"/>
      <c r="H63" s="344"/>
      <c r="I63" s="344"/>
      <c r="J63" s="344"/>
      <c r="K63" s="230"/>
    </row>
    <row r="64" spans="2:11" ht="15" customHeight="1">
      <c r="B64" s="229"/>
      <c r="C64" s="234"/>
      <c r="D64" s="348" t="s">
        <v>458</v>
      </c>
      <c r="E64" s="348"/>
      <c r="F64" s="348"/>
      <c r="G64" s="348"/>
      <c r="H64" s="348"/>
      <c r="I64" s="348"/>
      <c r="J64" s="348"/>
      <c r="K64" s="230"/>
    </row>
    <row r="65" spans="2:11" ht="15" customHeight="1">
      <c r="B65" s="229"/>
      <c r="C65" s="234"/>
      <c r="D65" s="344" t="s">
        <v>459</v>
      </c>
      <c r="E65" s="344"/>
      <c r="F65" s="344"/>
      <c r="G65" s="344"/>
      <c r="H65" s="344"/>
      <c r="I65" s="344"/>
      <c r="J65" s="344"/>
      <c r="K65" s="230"/>
    </row>
    <row r="66" spans="2:11" ht="15" customHeight="1">
      <c r="B66" s="229"/>
      <c r="C66" s="234"/>
      <c r="D66" s="344" t="s">
        <v>460</v>
      </c>
      <c r="E66" s="344"/>
      <c r="F66" s="344"/>
      <c r="G66" s="344"/>
      <c r="H66" s="344"/>
      <c r="I66" s="344"/>
      <c r="J66" s="344"/>
      <c r="K66" s="230"/>
    </row>
    <row r="67" spans="2:11" ht="15" customHeight="1">
      <c r="B67" s="229"/>
      <c r="C67" s="234"/>
      <c r="D67" s="344" t="s">
        <v>461</v>
      </c>
      <c r="E67" s="344"/>
      <c r="F67" s="344"/>
      <c r="G67" s="344"/>
      <c r="H67" s="344"/>
      <c r="I67" s="344"/>
      <c r="J67" s="344"/>
      <c r="K67" s="230"/>
    </row>
    <row r="68" spans="2:11" ht="15" customHeight="1">
      <c r="B68" s="229"/>
      <c r="C68" s="234"/>
      <c r="D68" s="344" t="s">
        <v>462</v>
      </c>
      <c r="E68" s="344"/>
      <c r="F68" s="344"/>
      <c r="G68" s="344"/>
      <c r="H68" s="344"/>
      <c r="I68" s="344"/>
      <c r="J68" s="344"/>
      <c r="K68" s="230"/>
    </row>
    <row r="69" spans="2:11" ht="12.75" customHeight="1">
      <c r="B69" s="238"/>
      <c r="C69" s="239"/>
      <c r="D69" s="239"/>
      <c r="E69" s="239"/>
      <c r="F69" s="239"/>
      <c r="G69" s="239"/>
      <c r="H69" s="239"/>
      <c r="I69" s="239"/>
      <c r="J69" s="239"/>
      <c r="K69" s="240"/>
    </row>
    <row r="70" spans="2:11" ht="18.75" customHeight="1">
      <c r="B70" s="241"/>
      <c r="C70" s="241"/>
      <c r="D70" s="241"/>
      <c r="E70" s="241"/>
      <c r="F70" s="241"/>
      <c r="G70" s="241"/>
      <c r="H70" s="241"/>
      <c r="I70" s="241"/>
      <c r="J70" s="241"/>
      <c r="K70" s="242"/>
    </row>
    <row r="71" spans="2:11" ht="18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</row>
    <row r="72" spans="2:11" ht="7.5" customHeight="1">
      <c r="B72" s="243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ht="45" customHeight="1">
      <c r="B73" s="246"/>
      <c r="C73" s="349" t="s">
        <v>81</v>
      </c>
      <c r="D73" s="349"/>
      <c r="E73" s="349"/>
      <c r="F73" s="349"/>
      <c r="G73" s="349"/>
      <c r="H73" s="349"/>
      <c r="I73" s="349"/>
      <c r="J73" s="349"/>
      <c r="K73" s="247"/>
    </row>
    <row r="74" spans="2:11" ht="17.25" customHeight="1">
      <c r="B74" s="246"/>
      <c r="C74" s="248" t="s">
        <v>463</v>
      </c>
      <c r="D74" s="248"/>
      <c r="E74" s="248"/>
      <c r="F74" s="248" t="s">
        <v>464</v>
      </c>
      <c r="G74" s="249"/>
      <c r="H74" s="248" t="s">
        <v>110</v>
      </c>
      <c r="I74" s="248" t="s">
        <v>55</v>
      </c>
      <c r="J74" s="248" t="s">
        <v>465</v>
      </c>
      <c r="K74" s="247"/>
    </row>
    <row r="75" spans="2:11" ht="17.25" customHeight="1">
      <c r="B75" s="246"/>
      <c r="C75" s="250" t="s">
        <v>466</v>
      </c>
      <c r="D75" s="250"/>
      <c r="E75" s="250"/>
      <c r="F75" s="251" t="s">
        <v>467</v>
      </c>
      <c r="G75" s="252"/>
      <c r="H75" s="250"/>
      <c r="I75" s="250"/>
      <c r="J75" s="250" t="s">
        <v>468</v>
      </c>
      <c r="K75" s="247"/>
    </row>
    <row r="76" spans="2:11" ht="5.25" customHeight="1">
      <c r="B76" s="246"/>
      <c r="C76" s="253"/>
      <c r="D76" s="253"/>
      <c r="E76" s="253"/>
      <c r="F76" s="253"/>
      <c r="G76" s="254"/>
      <c r="H76" s="253"/>
      <c r="I76" s="253"/>
      <c r="J76" s="253"/>
      <c r="K76" s="247"/>
    </row>
    <row r="77" spans="2:11" ht="15" customHeight="1">
      <c r="B77" s="246"/>
      <c r="C77" s="236" t="s">
        <v>51</v>
      </c>
      <c r="D77" s="253"/>
      <c r="E77" s="253"/>
      <c r="F77" s="255" t="s">
        <v>469</v>
      </c>
      <c r="G77" s="254"/>
      <c r="H77" s="236" t="s">
        <v>470</v>
      </c>
      <c r="I77" s="236" t="s">
        <v>471</v>
      </c>
      <c r="J77" s="236">
        <v>20</v>
      </c>
      <c r="K77" s="247"/>
    </row>
    <row r="78" spans="2:11" ht="15" customHeight="1">
      <c r="B78" s="246"/>
      <c r="C78" s="236" t="s">
        <v>472</v>
      </c>
      <c r="D78" s="236"/>
      <c r="E78" s="236"/>
      <c r="F78" s="255" t="s">
        <v>469</v>
      </c>
      <c r="G78" s="254"/>
      <c r="H78" s="236" t="s">
        <v>473</v>
      </c>
      <c r="I78" s="236" t="s">
        <v>471</v>
      </c>
      <c r="J78" s="236">
        <v>120</v>
      </c>
      <c r="K78" s="247"/>
    </row>
    <row r="79" spans="2:11" ht="15" customHeight="1">
      <c r="B79" s="256"/>
      <c r="C79" s="236" t="s">
        <v>474</v>
      </c>
      <c r="D79" s="236"/>
      <c r="E79" s="236"/>
      <c r="F79" s="255" t="s">
        <v>475</v>
      </c>
      <c r="G79" s="254"/>
      <c r="H79" s="236" t="s">
        <v>476</v>
      </c>
      <c r="I79" s="236" t="s">
        <v>471</v>
      </c>
      <c r="J79" s="236">
        <v>50</v>
      </c>
      <c r="K79" s="247"/>
    </row>
    <row r="80" spans="2:11" ht="15" customHeight="1">
      <c r="B80" s="256"/>
      <c r="C80" s="236" t="s">
        <v>477</v>
      </c>
      <c r="D80" s="236"/>
      <c r="E80" s="236"/>
      <c r="F80" s="255" t="s">
        <v>469</v>
      </c>
      <c r="G80" s="254"/>
      <c r="H80" s="236" t="s">
        <v>478</v>
      </c>
      <c r="I80" s="236" t="s">
        <v>479</v>
      </c>
      <c r="J80" s="236"/>
      <c r="K80" s="247"/>
    </row>
    <row r="81" spans="2:11" ht="15" customHeight="1">
      <c r="B81" s="256"/>
      <c r="C81" s="257" t="s">
        <v>480</v>
      </c>
      <c r="D81" s="257"/>
      <c r="E81" s="257"/>
      <c r="F81" s="258" t="s">
        <v>475</v>
      </c>
      <c r="G81" s="257"/>
      <c r="H81" s="257" t="s">
        <v>481</v>
      </c>
      <c r="I81" s="257" t="s">
        <v>471</v>
      </c>
      <c r="J81" s="257">
        <v>15</v>
      </c>
      <c r="K81" s="247"/>
    </row>
    <row r="82" spans="2:11" ht="15" customHeight="1">
      <c r="B82" s="256"/>
      <c r="C82" s="257" t="s">
        <v>482</v>
      </c>
      <c r="D82" s="257"/>
      <c r="E82" s="257"/>
      <c r="F82" s="258" t="s">
        <v>475</v>
      </c>
      <c r="G82" s="257"/>
      <c r="H82" s="257" t="s">
        <v>483</v>
      </c>
      <c r="I82" s="257" t="s">
        <v>471</v>
      </c>
      <c r="J82" s="257">
        <v>15</v>
      </c>
      <c r="K82" s="247"/>
    </row>
    <row r="83" spans="2:11" ht="15" customHeight="1">
      <c r="B83" s="256"/>
      <c r="C83" s="257" t="s">
        <v>484</v>
      </c>
      <c r="D83" s="257"/>
      <c r="E83" s="257"/>
      <c r="F83" s="258" t="s">
        <v>475</v>
      </c>
      <c r="G83" s="257"/>
      <c r="H83" s="257" t="s">
        <v>485</v>
      </c>
      <c r="I83" s="257" t="s">
        <v>471</v>
      </c>
      <c r="J83" s="257">
        <v>20</v>
      </c>
      <c r="K83" s="247"/>
    </row>
    <row r="84" spans="2:11" ht="15" customHeight="1">
      <c r="B84" s="256"/>
      <c r="C84" s="257" t="s">
        <v>486</v>
      </c>
      <c r="D84" s="257"/>
      <c r="E84" s="257"/>
      <c r="F84" s="258" t="s">
        <v>475</v>
      </c>
      <c r="G84" s="257"/>
      <c r="H84" s="257" t="s">
        <v>487</v>
      </c>
      <c r="I84" s="257" t="s">
        <v>471</v>
      </c>
      <c r="J84" s="257">
        <v>20</v>
      </c>
      <c r="K84" s="247"/>
    </row>
    <row r="85" spans="2:11" ht="15" customHeight="1">
      <c r="B85" s="256"/>
      <c r="C85" s="236" t="s">
        <v>488</v>
      </c>
      <c r="D85" s="236"/>
      <c r="E85" s="236"/>
      <c r="F85" s="255" t="s">
        <v>475</v>
      </c>
      <c r="G85" s="254"/>
      <c r="H85" s="236" t="s">
        <v>489</v>
      </c>
      <c r="I85" s="236" t="s">
        <v>471</v>
      </c>
      <c r="J85" s="236">
        <v>50</v>
      </c>
      <c r="K85" s="247"/>
    </row>
    <row r="86" spans="2:11" ht="15" customHeight="1">
      <c r="B86" s="256"/>
      <c r="C86" s="236" t="s">
        <v>490</v>
      </c>
      <c r="D86" s="236"/>
      <c r="E86" s="236"/>
      <c r="F86" s="255" t="s">
        <v>475</v>
      </c>
      <c r="G86" s="254"/>
      <c r="H86" s="236" t="s">
        <v>491</v>
      </c>
      <c r="I86" s="236" t="s">
        <v>471</v>
      </c>
      <c r="J86" s="236">
        <v>20</v>
      </c>
      <c r="K86" s="247"/>
    </row>
    <row r="87" spans="2:11" ht="15" customHeight="1">
      <c r="B87" s="256"/>
      <c r="C87" s="236" t="s">
        <v>492</v>
      </c>
      <c r="D87" s="236"/>
      <c r="E87" s="236"/>
      <c r="F87" s="255" t="s">
        <v>475</v>
      </c>
      <c r="G87" s="254"/>
      <c r="H87" s="236" t="s">
        <v>493</v>
      </c>
      <c r="I87" s="236" t="s">
        <v>471</v>
      </c>
      <c r="J87" s="236">
        <v>20</v>
      </c>
      <c r="K87" s="247"/>
    </row>
    <row r="88" spans="2:11" ht="15" customHeight="1">
      <c r="B88" s="256"/>
      <c r="C88" s="236" t="s">
        <v>494</v>
      </c>
      <c r="D88" s="236"/>
      <c r="E88" s="236"/>
      <c r="F88" s="255" t="s">
        <v>475</v>
      </c>
      <c r="G88" s="254"/>
      <c r="H88" s="236" t="s">
        <v>495</v>
      </c>
      <c r="I88" s="236" t="s">
        <v>471</v>
      </c>
      <c r="J88" s="236">
        <v>50</v>
      </c>
      <c r="K88" s="247"/>
    </row>
    <row r="89" spans="2:11" ht="15" customHeight="1">
      <c r="B89" s="256"/>
      <c r="C89" s="236" t="s">
        <v>496</v>
      </c>
      <c r="D89" s="236"/>
      <c r="E89" s="236"/>
      <c r="F89" s="255" t="s">
        <v>475</v>
      </c>
      <c r="G89" s="254"/>
      <c r="H89" s="236" t="s">
        <v>496</v>
      </c>
      <c r="I89" s="236" t="s">
        <v>471</v>
      </c>
      <c r="J89" s="236">
        <v>50</v>
      </c>
      <c r="K89" s="247"/>
    </row>
    <row r="90" spans="2:11" ht="15" customHeight="1">
      <c r="B90" s="256"/>
      <c r="C90" s="236" t="s">
        <v>115</v>
      </c>
      <c r="D90" s="236"/>
      <c r="E90" s="236"/>
      <c r="F90" s="255" t="s">
        <v>475</v>
      </c>
      <c r="G90" s="254"/>
      <c r="H90" s="236" t="s">
        <v>497</v>
      </c>
      <c r="I90" s="236" t="s">
        <v>471</v>
      </c>
      <c r="J90" s="236">
        <v>255</v>
      </c>
      <c r="K90" s="247"/>
    </row>
    <row r="91" spans="2:11" ht="15" customHeight="1">
      <c r="B91" s="256"/>
      <c r="C91" s="236" t="s">
        <v>498</v>
      </c>
      <c r="D91" s="236"/>
      <c r="E91" s="236"/>
      <c r="F91" s="255" t="s">
        <v>469</v>
      </c>
      <c r="G91" s="254"/>
      <c r="H91" s="236" t="s">
        <v>499</v>
      </c>
      <c r="I91" s="236" t="s">
        <v>500</v>
      </c>
      <c r="J91" s="236"/>
      <c r="K91" s="247"/>
    </row>
    <row r="92" spans="2:11" ht="15" customHeight="1">
      <c r="B92" s="256"/>
      <c r="C92" s="236" t="s">
        <v>501</v>
      </c>
      <c r="D92" s="236"/>
      <c r="E92" s="236"/>
      <c r="F92" s="255" t="s">
        <v>469</v>
      </c>
      <c r="G92" s="254"/>
      <c r="H92" s="236" t="s">
        <v>502</v>
      </c>
      <c r="I92" s="236" t="s">
        <v>503</v>
      </c>
      <c r="J92" s="236"/>
      <c r="K92" s="247"/>
    </row>
    <row r="93" spans="2:11" ht="15" customHeight="1">
      <c r="B93" s="256"/>
      <c r="C93" s="236" t="s">
        <v>504</v>
      </c>
      <c r="D93" s="236"/>
      <c r="E93" s="236"/>
      <c r="F93" s="255" t="s">
        <v>469</v>
      </c>
      <c r="G93" s="254"/>
      <c r="H93" s="236" t="s">
        <v>504</v>
      </c>
      <c r="I93" s="236" t="s">
        <v>503</v>
      </c>
      <c r="J93" s="236"/>
      <c r="K93" s="247"/>
    </row>
    <row r="94" spans="2:11" ht="15" customHeight="1">
      <c r="B94" s="256"/>
      <c r="C94" s="236" t="s">
        <v>36</v>
      </c>
      <c r="D94" s="236"/>
      <c r="E94" s="236"/>
      <c r="F94" s="255" t="s">
        <v>469</v>
      </c>
      <c r="G94" s="254"/>
      <c r="H94" s="236" t="s">
        <v>505</v>
      </c>
      <c r="I94" s="236" t="s">
        <v>503</v>
      </c>
      <c r="J94" s="236"/>
      <c r="K94" s="247"/>
    </row>
    <row r="95" spans="2:11" ht="15" customHeight="1">
      <c r="B95" s="256"/>
      <c r="C95" s="236" t="s">
        <v>46</v>
      </c>
      <c r="D95" s="236"/>
      <c r="E95" s="236"/>
      <c r="F95" s="255" t="s">
        <v>469</v>
      </c>
      <c r="G95" s="254"/>
      <c r="H95" s="236" t="s">
        <v>506</v>
      </c>
      <c r="I95" s="236" t="s">
        <v>503</v>
      </c>
      <c r="J95" s="236"/>
      <c r="K95" s="247"/>
    </row>
    <row r="96" spans="2:11" ht="15" customHeight="1">
      <c r="B96" s="259"/>
      <c r="C96" s="260"/>
      <c r="D96" s="260"/>
      <c r="E96" s="260"/>
      <c r="F96" s="260"/>
      <c r="G96" s="260"/>
      <c r="H96" s="260"/>
      <c r="I96" s="260"/>
      <c r="J96" s="260"/>
      <c r="K96" s="261"/>
    </row>
    <row r="97" spans="2:11" ht="18.75" customHeight="1">
      <c r="B97" s="262"/>
      <c r="C97" s="263"/>
      <c r="D97" s="263"/>
      <c r="E97" s="263"/>
      <c r="F97" s="263"/>
      <c r="G97" s="263"/>
      <c r="H97" s="263"/>
      <c r="I97" s="263"/>
      <c r="J97" s="263"/>
      <c r="K97" s="262"/>
    </row>
    <row r="98" spans="2:11" ht="18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2:11" ht="7.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5"/>
    </row>
    <row r="100" spans="2:11" ht="45" customHeight="1">
      <c r="B100" s="246"/>
      <c r="C100" s="349" t="s">
        <v>507</v>
      </c>
      <c r="D100" s="349"/>
      <c r="E100" s="349"/>
      <c r="F100" s="349"/>
      <c r="G100" s="349"/>
      <c r="H100" s="349"/>
      <c r="I100" s="349"/>
      <c r="J100" s="349"/>
      <c r="K100" s="247"/>
    </row>
    <row r="101" spans="2:11" ht="17.25" customHeight="1">
      <c r="B101" s="246"/>
      <c r="C101" s="248" t="s">
        <v>463</v>
      </c>
      <c r="D101" s="248"/>
      <c r="E101" s="248"/>
      <c r="F101" s="248" t="s">
        <v>464</v>
      </c>
      <c r="G101" s="249"/>
      <c r="H101" s="248" t="s">
        <v>110</v>
      </c>
      <c r="I101" s="248" t="s">
        <v>55</v>
      </c>
      <c r="J101" s="248" t="s">
        <v>465</v>
      </c>
      <c r="K101" s="247"/>
    </row>
    <row r="102" spans="2:11" ht="17.25" customHeight="1">
      <c r="B102" s="246"/>
      <c r="C102" s="250" t="s">
        <v>466</v>
      </c>
      <c r="D102" s="250"/>
      <c r="E102" s="250"/>
      <c r="F102" s="251" t="s">
        <v>467</v>
      </c>
      <c r="G102" s="252"/>
      <c r="H102" s="250"/>
      <c r="I102" s="250"/>
      <c r="J102" s="250" t="s">
        <v>468</v>
      </c>
      <c r="K102" s="247"/>
    </row>
    <row r="103" spans="2:11" ht="5.25" customHeight="1">
      <c r="B103" s="246"/>
      <c r="C103" s="248"/>
      <c r="D103" s="248"/>
      <c r="E103" s="248"/>
      <c r="F103" s="248"/>
      <c r="G103" s="264"/>
      <c r="H103" s="248"/>
      <c r="I103" s="248"/>
      <c r="J103" s="248"/>
      <c r="K103" s="247"/>
    </row>
    <row r="104" spans="2:11" ht="15" customHeight="1">
      <c r="B104" s="246"/>
      <c r="C104" s="236" t="s">
        <v>51</v>
      </c>
      <c r="D104" s="253"/>
      <c r="E104" s="253"/>
      <c r="F104" s="255" t="s">
        <v>469</v>
      </c>
      <c r="G104" s="264"/>
      <c r="H104" s="236" t="s">
        <v>508</v>
      </c>
      <c r="I104" s="236" t="s">
        <v>471</v>
      </c>
      <c r="J104" s="236">
        <v>20</v>
      </c>
      <c r="K104" s="247"/>
    </row>
    <row r="105" spans="2:11" ht="15" customHeight="1">
      <c r="B105" s="246"/>
      <c r="C105" s="236" t="s">
        <v>472</v>
      </c>
      <c r="D105" s="236"/>
      <c r="E105" s="236"/>
      <c r="F105" s="255" t="s">
        <v>469</v>
      </c>
      <c r="G105" s="236"/>
      <c r="H105" s="236" t="s">
        <v>508</v>
      </c>
      <c r="I105" s="236" t="s">
        <v>471</v>
      </c>
      <c r="J105" s="236">
        <v>120</v>
      </c>
      <c r="K105" s="247"/>
    </row>
    <row r="106" spans="2:11" ht="15" customHeight="1">
      <c r="B106" s="256"/>
      <c r="C106" s="236" t="s">
        <v>474</v>
      </c>
      <c r="D106" s="236"/>
      <c r="E106" s="236"/>
      <c r="F106" s="255" t="s">
        <v>475</v>
      </c>
      <c r="G106" s="236"/>
      <c r="H106" s="236" t="s">
        <v>508</v>
      </c>
      <c r="I106" s="236" t="s">
        <v>471</v>
      </c>
      <c r="J106" s="236">
        <v>50</v>
      </c>
      <c r="K106" s="247"/>
    </row>
    <row r="107" spans="2:11" ht="15" customHeight="1">
      <c r="B107" s="256"/>
      <c r="C107" s="236" t="s">
        <v>477</v>
      </c>
      <c r="D107" s="236"/>
      <c r="E107" s="236"/>
      <c r="F107" s="255" t="s">
        <v>469</v>
      </c>
      <c r="G107" s="236"/>
      <c r="H107" s="236" t="s">
        <v>508</v>
      </c>
      <c r="I107" s="236" t="s">
        <v>479</v>
      </c>
      <c r="J107" s="236"/>
      <c r="K107" s="247"/>
    </row>
    <row r="108" spans="2:11" ht="15" customHeight="1">
      <c r="B108" s="256"/>
      <c r="C108" s="236" t="s">
        <v>488</v>
      </c>
      <c r="D108" s="236"/>
      <c r="E108" s="236"/>
      <c r="F108" s="255" t="s">
        <v>475</v>
      </c>
      <c r="G108" s="236"/>
      <c r="H108" s="236" t="s">
        <v>508</v>
      </c>
      <c r="I108" s="236" t="s">
        <v>471</v>
      </c>
      <c r="J108" s="236">
        <v>50</v>
      </c>
      <c r="K108" s="247"/>
    </row>
    <row r="109" spans="2:11" ht="15" customHeight="1">
      <c r="B109" s="256"/>
      <c r="C109" s="236" t="s">
        <v>496</v>
      </c>
      <c r="D109" s="236"/>
      <c r="E109" s="236"/>
      <c r="F109" s="255" t="s">
        <v>475</v>
      </c>
      <c r="G109" s="236"/>
      <c r="H109" s="236" t="s">
        <v>508</v>
      </c>
      <c r="I109" s="236" t="s">
        <v>471</v>
      </c>
      <c r="J109" s="236">
        <v>50</v>
      </c>
      <c r="K109" s="247"/>
    </row>
    <row r="110" spans="2:11" ht="15" customHeight="1">
      <c r="B110" s="256"/>
      <c r="C110" s="236" t="s">
        <v>494</v>
      </c>
      <c r="D110" s="236"/>
      <c r="E110" s="236"/>
      <c r="F110" s="255" t="s">
        <v>475</v>
      </c>
      <c r="G110" s="236"/>
      <c r="H110" s="236" t="s">
        <v>508</v>
      </c>
      <c r="I110" s="236" t="s">
        <v>471</v>
      </c>
      <c r="J110" s="236">
        <v>50</v>
      </c>
      <c r="K110" s="247"/>
    </row>
    <row r="111" spans="2:11" ht="15" customHeight="1">
      <c r="B111" s="256"/>
      <c r="C111" s="236" t="s">
        <v>51</v>
      </c>
      <c r="D111" s="236"/>
      <c r="E111" s="236"/>
      <c r="F111" s="255" t="s">
        <v>469</v>
      </c>
      <c r="G111" s="236"/>
      <c r="H111" s="236" t="s">
        <v>509</v>
      </c>
      <c r="I111" s="236" t="s">
        <v>471</v>
      </c>
      <c r="J111" s="236">
        <v>20</v>
      </c>
      <c r="K111" s="247"/>
    </row>
    <row r="112" spans="2:11" ht="15" customHeight="1">
      <c r="B112" s="256"/>
      <c r="C112" s="236" t="s">
        <v>510</v>
      </c>
      <c r="D112" s="236"/>
      <c r="E112" s="236"/>
      <c r="F112" s="255" t="s">
        <v>469</v>
      </c>
      <c r="G112" s="236"/>
      <c r="H112" s="236" t="s">
        <v>511</v>
      </c>
      <c r="I112" s="236" t="s">
        <v>471</v>
      </c>
      <c r="J112" s="236">
        <v>120</v>
      </c>
      <c r="K112" s="247"/>
    </row>
    <row r="113" spans="2:11" ht="15" customHeight="1">
      <c r="B113" s="256"/>
      <c r="C113" s="236" t="s">
        <v>36</v>
      </c>
      <c r="D113" s="236"/>
      <c r="E113" s="236"/>
      <c r="F113" s="255" t="s">
        <v>469</v>
      </c>
      <c r="G113" s="236"/>
      <c r="H113" s="236" t="s">
        <v>512</v>
      </c>
      <c r="I113" s="236" t="s">
        <v>503</v>
      </c>
      <c r="J113" s="236"/>
      <c r="K113" s="247"/>
    </row>
    <row r="114" spans="2:11" ht="15" customHeight="1">
      <c r="B114" s="256"/>
      <c r="C114" s="236" t="s">
        <v>46</v>
      </c>
      <c r="D114" s="236"/>
      <c r="E114" s="236"/>
      <c r="F114" s="255" t="s">
        <v>469</v>
      </c>
      <c r="G114" s="236"/>
      <c r="H114" s="236" t="s">
        <v>513</v>
      </c>
      <c r="I114" s="236" t="s">
        <v>503</v>
      </c>
      <c r="J114" s="236"/>
      <c r="K114" s="247"/>
    </row>
    <row r="115" spans="2:11" ht="15" customHeight="1">
      <c r="B115" s="256"/>
      <c r="C115" s="236" t="s">
        <v>55</v>
      </c>
      <c r="D115" s="236"/>
      <c r="E115" s="236"/>
      <c r="F115" s="255" t="s">
        <v>469</v>
      </c>
      <c r="G115" s="236"/>
      <c r="H115" s="236" t="s">
        <v>514</v>
      </c>
      <c r="I115" s="236" t="s">
        <v>515</v>
      </c>
      <c r="J115" s="236"/>
      <c r="K115" s="247"/>
    </row>
    <row r="116" spans="2:11" ht="15" customHeight="1">
      <c r="B116" s="259"/>
      <c r="C116" s="265"/>
      <c r="D116" s="265"/>
      <c r="E116" s="265"/>
      <c r="F116" s="265"/>
      <c r="G116" s="265"/>
      <c r="H116" s="265"/>
      <c r="I116" s="265"/>
      <c r="J116" s="265"/>
      <c r="K116" s="261"/>
    </row>
    <row r="117" spans="2:11" ht="18.75" customHeight="1">
      <c r="B117" s="266"/>
      <c r="C117" s="232"/>
      <c r="D117" s="232"/>
      <c r="E117" s="232"/>
      <c r="F117" s="267"/>
      <c r="G117" s="232"/>
      <c r="H117" s="232"/>
      <c r="I117" s="232"/>
      <c r="J117" s="232"/>
      <c r="K117" s="266"/>
    </row>
    <row r="118" spans="2:11" ht="18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</row>
    <row r="119" spans="2:11" ht="7.5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70"/>
    </row>
    <row r="120" spans="2:11" ht="45" customHeight="1">
      <c r="B120" s="271"/>
      <c r="C120" s="345" t="s">
        <v>516</v>
      </c>
      <c r="D120" s="345"/>
      <c r="E120" s="345"/>
      <c r="F120" s="345"/>
      <c r="G120" s="345"/>
      <c r="H120" s="345"/>
      <c r="I120" s="345"/>
      <c r="J120" s="345"/>
      <c r="K120" s="272"/>
    </row>
    <row r="121" spans="2:11" ht="17.25" customHeight="1">
      <c r="B121" s="273"/>
      <c r="C121" s="248" t="s">
        <v>463</v>
      </c>
      <c r="D121" s="248"/>
      <c r="E121" s="248"/>
      <c r="F121" s="248" t="s">
        <v>464</v>
      </c>
      <c r="G121" s="249"/>
      <c r="H121" s="248" t="s">
        <v>110</v>
      </c>
      <c r="I121" s="248" t="s">
        <v>55</v>
      </c>
      <c r="J121" s="248" t="s">
        <v>465</v>
      </c>
      <c r="K121" s="274"/>
    </row>
    <row r="122" spans="2:11" ht="17.25" customHeight="1">
      <c r="B122" s="273"/>
      <c r="C122" s="250" t="s">
        <v>466</v>
      </c>
      <c r="D122" s="250"/>
      <c r="E122" s="250"/>
      <c r="F122" s="251" t="s">
        <v>467</v>
      </c>
      <c r="G122" s="252"/>
      <c r="H122" s="250"/>
      <c r="I122" s="250"/>
      <c r="J122" s="250" t="s">
        <v>468</v>
      </c>
      <c r="K122" s="274"/>
    </row>
    <row r="123" spans="2:11" ht="5.25" customHeight="1">
      <c r="B123" s="275"/>
      <c r="C123" s="253"/>
      <c r="D123" s="253"/>
      <c r="E123" s="253"/>
      <c r="F123" s="253"/>
      <c r="G123" s="236"/>
      <c r="H123" s="253"/>
      <c r="I123" s="253"/>
      <c r="J123" s="253"/>
      <c r="K123" s="276"/>
    </row>
    <row r="124" spans="2:11" ht="15" customHeight="1">
      <c r="B124" s="275"/>
      <c r="C124" s="236" t="s">
        <v>472</v>
      </c>
      <c r="D124" s="253"/>
      <c r="E124" s="253"/>
      <c r="F124" s="255" t="s">
        <v>469</v>
      </c>
      <c r="G124" s="236"/>
      <c r="H124" s="236" t="s">
        <v>508</v>
      </c>
      <c r="I124" s="236" t="s">
        <v>471</v>
      </c>
      <c r="J124" s="236">
        <v>120</v>
      </c>
      <c r="K124" s="277"/>
    </row>
    <row r="125" spans="2:11" ht="15" customHeight="1">
      <c r="B125" s="275"/>
      <c r="C125" s="236" t="s">
        <v>517</v>
      </c>
      <c r="D125" s="236"/>
      <c r="E125" s="236"/>
      <c r="F125" s="255" t="s">
        <v>469</v>
      </c>
      <c r="G125" s="236"/>
      <c r="H125" s="236" t="s">
        <v>518</v>
      </c>
      <c r="I125" s="236" t="s">
        <v>471</v>
      </c>
      <c r="J125" s="236" t="s">
        <v>519</v>
      </c>
      <c r="K125" s="277"/>
    </row>
    <row r="126" spans="2:11" ht="15" customHeight="1">
      <c r="B126" s="275"/>
      <c r="C126" s="236" t="s">
        <v>418</v>
      </c>
      <c r="D126" s="236"/>
      <c r="E126" s="236"/>
      <c r="F126" s="255" t="s">
        <v>469</v>
      </c>
      <c r="G126" s="236"/>
      <c r="H126" s="236" t="s">
        <v>520</v>
      </c>
      <c r="I126" s="236" t="s">
        <v>471</v>
      </c>
      <c r="J126" s="236" t="s">
        <v>519</v>
      </c>
      <c r="K126" s="277"/>
    </row>
    <row r="127" spans="2:11" ht="15" customHeight="1">
      <c r="B127" s="275"/>
      <c r="C127" s="236" t="s">
        <v>480</v>
      </c>
      <c r="D127" s="236"/>
      <c r="E127" s="236"/>
      <c r="F127" s="255" t="s">
        <v>475</v>
      </c>
      <c r="G127" s="236"/>
      <c r="H127" s="236" t="s">
        <v>481</v>
      </c>
      <c r="I127" s="236" t="s">
        <v>471</v>
      </c>
      <c r="J127" s="236">
        <v>15</v>
      </c>
      <c r="K127" s="277"/>
    </row>
    <row r="128" spans="2:11" ht="15" customHeight="1">
      <c r="B128" s="275"/>
      <c r="C128" s="257" t="s">
        <v>482</v>
      </c>
      <c r="D128" s="257"/>
      <c r="E128" s="257"/>
      <c r="F128" s="258" t="s">
        <v>475</v>
      </c>
      <c r="G128" s="257"/>
      <c r="H128" s="257" t="s">
        <v>483</v>
      </c>
      <c r="I128" s="257" t="s">
        <v>471</v>
      </c>
      <c r="J128" s="257">
        <v>15</v>
      </c>
      <c r="K128" s="277"/>
    </row>
    <row r="129" spans="2:11" ht="15" customHeight="1">
      <c r="B129" s="275"/>
      <c r="C129" s="257" t="s">
        <v>484</v>
      </c>
      <c r="D129" s="257"/>
      <c r="E129" s="257"/>
      <c r="F129" s="258" t="s">
        <v>475</v>
      </c>
      <c r="G129" s="257"/>
      <c r="H129" s="257" t="s">
        <v>485</v>
      </c>
      <c r="I129" s="257" t="s">
        <v>471</v>
      </c>
      <c r="J129" s="257">
        <v>20</v>
      </c>
      <c r="K129" s="277"/>
    </row>
    <row r="130" spans="2:11" ht="15" customHeight="1">
      <c r="B130" s="275"/>
      <c r="C130" s="257" t="s">
        <v>486</v>
      </c>
      <c r="D130" s="257"/>
      <c r="E130" s="257"/>
      <c r="F130" s="258" t="s">
        <v>475</v>
      </c>
      <c r="G130" s="257"/>
      <c r="H130" s="257" t="s">
        <v>487</v>
      </c>
      <c r="I130" s="257" t="s">
        <v>471</v>
      </c>
      <c r="J130" s="257">
        <v>20</v>
      </c>
      <c r="K130" s="277"/>
    </row>
    <row r="131" spans="2:11" ht="15" customHeight="1">
      <c r="B131" s="275"/>
      <c r="C131" s="236" t="s">
        <v>474</v>
      </c>
      <c r="D131" s="236"/>
      <c r="E131" s="236"/>
      <c r="F131" s="255" t="s">
        <v>475</v>
      </c>
      <c r="G131" s="236"/>
      <c r="H131" s="236" t="s">
        <v>508</v>
      </c>
      <c r="I131" s="236" t="s">
        <v>471</v>
      </c>
      <c r="J131" s="236">
        <v>50</v>
      </c>
      <c r="K131" s="277"/>
    </row>
    <row r="132" spans="2:11" ht="15" customHeight="1">
      <c r="B132" s="275"/>
      <c r="C132" s="236" t="s">
        <v>488</v>
      </c>
      <c r="D132" s="236"/>
      <c r="E132" s="236"/>
      <c r="F132" s="255" t="s">
        <v>475</v>
      </c>
      <c r="G132" s="236"/>
      <c r="H132" s="236" t="s">
        <v>508</v>
      </c>
      <c r="I132" s="236" t="s">
        <v>471</v>
      </c>
      <c r="J132" s="236">
        <v>50</v>
      </c>
      <c r="K132" s="277"/>
    </row>
    <row r="133" spans="2:11" ht="15" customHeight="1">
      <c r="B133" s="275"/>
      <c r="C133" s="236" t="s">
        <v>494</v>
      </c>
      <c r="D133" s="236"/>
      <c r="E133" s="236"/>
      <c r="F133" s="255" t="s">
        <v>475</v>
      </c>
      <c r="G133" s="236"/>
      <c r="H133" s="236" t="s">
        <v>508</v>
      </c>
      <c r="I133" s="236" t="s">
        <v>471</v>
      </c>
      <c r="J133" s="236">
        <v>50</v>
      </c>
      <c r="K133" s="277"/>
    </row>
    <row r="134" spans="2:11" ht="15" customHeight="1">
      <c r="B134" s="275"/>
      <c r="C134" s="236" t="s">
        <v>496</v>
      </c>
      <c r="D134" s="236"/>
      <c r="E134" s="236"/>
      <c r="F134" s="255" t="s">
        <v>475</v>
      </c>
      <c r="G134" s="236"/>
      <c r="H134" s="236" t="s">
        <v>508</v>
      </c>
      <c r="I134" s="236" t="s">
        <v>471</v>
      </c>
      <c r="J134" s="236">
        <v>50</v>
      </c>
      <c r="K134" s="277"/>
    </row>
    <row r="135" spans="2:11" ht="15" customHeight="1">
      <c r="B135" s="275"/>
      <c r="C135" s="236" t="s">
        <v>115</v>
      </c>
      <c r="D135" s="236"/>
      <c r="E135" s="236"/>
      <c r="F135" s="255" t="s">
        <v>475</v>
      </c>
      <c r="G135" s="236"/>
      <c r="H135" s="236" t="s">
        <v>521</v>
      </c>
      <c r="I135" s="236" t="s">
        <v>471</v>
      </c>
      <c r="J135" s="236">
        <v>255</v>
      </c>
      <c r="K135" s="277"/>
    </row>
    <row r="136" spans="2:11" ht="15" customHeight="1">
      <c r="B136" s="275"/>
      <c r="C136" s="236" t="s">
        <v>498</v>
      </c>
      <c r="D136" s="236"/>
      <c r="E136" s="236"/>
      <c r="F136" s="255" t="s">
        <v>469</v>
      </c>
      <c r="G136" s="236"/>
      <c r="H136" s="236" t="s">
        <v>522</v>
      </c>
      <c r="I136" s="236" t="s">
        <v>500</v>
      </c>
      <c r="J136" s="236"/>
      <c r="K136" s="277"/>
    </row>
    <row r="137" spans="2:11" ht="15" customHeight="1">
      <c r="B137" s="275"/>
      <c r="C137" s="236" t="s">
        <v>501</v>
      </c>
      <c r="D137" s="236"/>
      <c r="E137" s="236"/>
      <c r="F137" s="255" t="s">
        <v>469</v>
      </c>
      <c r="G137" s="236"/>
      <c r="H137" s="236" t="s">
        <v>523</v>
      </c>
      <c r="I137" s="236" t="s">
        <v>503</v>
      </c>
      <c r="J137" s="236"/>
      <c r="K137" s="277"/>
    </row>
    <row r="138" spans="2:11" ht="15" customHeight="1">
      <c r="B138" s="275"/>
      <c r="C138" s="236" t="s">
        <v>504</v>
      </c>
      <c r="D138" s="236"/>
      <c r="E138" s="236"/>
      <c r="F138" s="255" t="s">
        <v>469</v>
      </c>
      <c r="G138" s="236"/>
      <c r="H138" s="236" t="s">
        <v>504</v>
      </c>
      <c r="I138" s="236" t="s">
        <v>503</v>
      </c>
      <c r="J138" s="236"/>
      <c r="K138" s="277"/>
    </row>
    <row r="139" spans="2:11" ht="15" customHeight="1">
      <c r="B139" s="275"/>
      <c r="C139" s="236" t="s">
        <v>36</v>
      </c>
      <c r="D139" s="236"/>
      <c r="E139" s="236"/>
      <c r="F139" s="255" t="s">
        <v>469</v>
      </c>
      <c r="G139" s="236"/>
      <c r="H139" s="236" t="s">
        <v>524</v>
      </c>
      <c r="I139" s="236" t="s">
        <v>503</v>
      </c>
      <c r="J139" s="236"/>
      <c r="K139" s="277"/>
    </row>
    <row r="140" spans="2:11" ht="15" customHeight="1">
      <c r="B140" s="275"/>
      <c r="C140" s="236" t="s">
        <v>525</v>
      </c>
      <c r="D140" s="236"/>
      <c r="E140" s="236"/>
      <c r="F140" s="255" t="s">
        <v>469</v>
      </c>
      <c r="G140" s="236"/>
      <c r="H140" s="236" t="s">
        <v>526</v>
      </c>
      <c r="I140" s="236" t="s">
        <v>503</v>
      </c>
      <c r="J140" s="236"/>
      <c r="K140" s="277"/>
    </row>
    <row r="141" spans="2:11" ht="15" customHeight="1">
      <c r="B141" s="278"/>
      <c r="C141" s="279"/>
      <c r="D141" s="279"/>
      <c r="E141" s="279"/>
      <c r="F141" s="279"/>
      <c r="G141" s="279"/>
      <c r="H141" s="279"/>
      <c r="I141" s="279"/>
      <c r="J141" s="279"/>
      <c r="K141" s="280"/>
    </row>
    <row r="142" spans="2:11" ht="18.75" customHeight="1">
      <c r="B142" s="232"/>
      <c r="C142" s="232"/>
      <c r="D142" s="232"/>
      <c r="E142" s="232"/>
      <c r="F142" s="267"/>
      <c r="G142" s="232"/>
      <c r="H142" s="232"/>
      <c r="I142" s="232"/>
      <c r="J142" s="232"/>
      <c r="K142" s="232"/>
    </row>
    <row r="143" spans="2:11" ht="18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</row>
    <row r="144" spans="2:11" ht="7.5" customHeight="1">
      <c r="B144" s="243"/>
      <c r="C144" s="244"/>
      <c r="D144" s="244"/>
      <c r="E144" s="244"/>
      <c r="F144" s="244"/>
      <c r="G144" s="244"/>
      <c r="H144" s="244"/>
      <c r="I144" s="244"/>
      <c r="J144" s="244"/>
      <c r="K144" s="245"/>
    </row>
    <row r="145" spans="2:11" ht="45" customHeight="1">
      <c r="B145" s="246"/>
      <c r="C145" s="349" t="s">
        <v>527</v>
      </c>
      <c r="D145" s="349"/>
      <c r="E145" s="349"/>
      <c r="F145" s="349"/>
      <c r="G145" s="349"/>
      <c r="H145" s="349"/>
      <c r="I145" s="349"/>
      <c r="J145" s="349"/>
      <c r="K145" s="247"/>
    </row>
    <row r="146" spans="2:11" ht="17.25" customHeight="1">
      <c r="B146" s="246"/>
      <c r="C146" s="248" t="s">
        <v>463</v>
      </c>
      <c r="D146" s="248"/>
      <c r="E146" s="248"/>
      <c r="F146" s="248" t="s">
        <v>464</v>
      </c>
      <c r="G146" s="249"/>
      <c r="H146" s="248" t="s">
        <v>110</v>
      </c>
      <c r="I146" s="248" t="s">
        <v>55</v>
      </c>
      <c r="J146" s="248" t="s">
        <v>465</v>
      </c>
      <c r="K146" s="247"/>
    </row>
    <row r="147" spans="2:11" ht="17.25" customHeight="1">
      <c r="B147" s="246"/>
      <c r="C147" s="250" t="s">
        <v>466</v>
      </c>
      <c r="D147" s="250"/>
      <c r="E147" s="250"/>
      <c r="F147" s="251" t="s">
        <v>467</v>
      </c>
      <c r="G147" s="252"/>
      <c r="H147" s="250"/>
      <c r="I147" s="250"/>
      <c r="J147" s="250" t="s">
        <v>468</v>
      </c>
      <c r="K147" s="247"/>
    </row>
    <row r="148" spans="2:11" ht="5.25" customHeight="1">
      <c r="B148" s="256"/>
      <c r="C148" s="253"/>
      <c r="D148" s="253"/>
      <c r="E148" s="253"/>
      <c r="F148" s="253"/>
      <c r="G148" s="254"/>
      <c r="H148" s="253"/>
      <c r="I148" s="253"/>
      <c r="J148" s="253"/>
      <c r="K148" s="277"/>
    </row>
    <row r="149" spans="2:11" ht="15" customHeight="1">
      <c r="B149" s="256"/>
      <c r="C149" s="281" t="s">
        <v>472</v>
      </c>
      <c r="D149" s="236"/>
      <c r="E149" s="236"/>
      <c r="F149" s="282" t="s">
        <v>469</v>
      </c>
      <c r="G149" s="236"/>
      <c r="H149" s="281" t="s">
        <v>508</v>
      </c>
      <c r="I149" s="281" t="s">
        <v>471</v>
      </c>
      <c r="J149" s="281">
        <v>120</v>
      </c>
      <c r="K149" s="277"/>
    </row>
    <row r="150" spans="2:11" ht="15" customHeight="1">
      <c r="B150" s="256"/>
      <c r="C150" s="281" t="s">
        <v>517</v>
      </c>
      <c r="D150" s="236"/>
      <c r="E150" s="236"/>
      <c r="F150" s="282" t="s">
        <v>469</v>
      </c>
      <c r="G150" s="236"/>
      <c r="H150" s="281" t="s">
        <v>528</v>
      </c>
      <c r="I150" s="281" t="s">
        <v>471</v>
      </c>
      <c r="J150" s="281" t="s">
        <v>519</v>
      </c>
      <c r="K150" s="277"/>
    </row>
    <row r="151" spans="2:11" ht="15" customHeight="1">
      <c r="B151" s="256"/>
      <c r="C151" s="281" t="s">
        <v>418</v>
      </c>
      <c r="D151" s="236"/>
      <c r="E151" s="236"/>
      <c r="F151" s="282" t="s">
        <v>469</v>
      </c>
      <c r="G151" s="236"/>
      <c r="H151" s="281" t="s">
        <v>529</v>
      </c>
      <c r="I151" s="281" t="s">
        <v>471</v>
      </c>
      <c r="J151" s="281" t="s">
        <v>519</v>
      </c>
      <c r="K151" s="277"/>
    </row>
    <row r="152" spans="2:11" ht="15" customHeight="1">
      <c r="B152" s="256"/>
      <c r="C152" s="281" t="s">
        <v>474</v>
      </c>
      <c r="D152" s="236"/>
      <c r="E152" s="236"/>
      <c r="F152" s="282" t="s">
        <v>475</v>
      </c>
      <c r="G152" s="236"/>
      <c r="H152" s="281" t="s">
        <v>508</v>
      </c>
      <c r="I152" s="281" t="s">
        <v>471</v>
      </c>
      <c r="J152" s="281">
        <v>50</v>
      </c>
      <c r="K152" s="277"/>
    </row>
    <row r="153" spans="2:11" ht="15" customHeight="1">
      <c r="B153" s="256"/>
      <c r="C153" s="281" t="s">
        <v>477</v>
      </c>
      <c r="D153" s="236"/>
      <c r="E153" s="236"/>
      <c r="F153" s="282" t="s">
        <v>469</v>
      </c>
      <c r="G153" s="236"/>
      <c r="H153" s="281" t="s">
        <v>508</v>
      </c>
      <c r="I153" s="281" t="s">
        <v>479</v>
      </c>
      <c r="J153" s="281"/>
      <c r="K153" s="277"/>
    </row>
    <row r="154" spans="2:11" ht="15" customHeight="1">
      <c r="B154" s="256"/>
      <c r="C154" s="281" t="s">
        <v>488</v>
      </c>
      <c r="D154" s="236"/>
      <c r="E154" s="236"/>
      <c r="F154" s="282" t="s">
        <v>475</v>
      </c>
      <c r="G154" s="236"/>
      <c r="H154" s="281" t="s">
        <v>508</v>
      </c>
      <c r="I154" s="281" t="s">
        <v>471</v>
      </c>
      <c r="J154" s="281">
        <v>50</v>
      </c>
      <c r="K154" s="277"/>
    </row>
    <row r="155" spans="2:11" ht="15" customHeight="1">
      <c r="B155" s="256"/>
      <c r="C155" s="281" t="s">
        <v>496</v>
      </c>
      <c r="D155" s="236"/>
      <c r="E155" s="236"/>
      <c r="F155" s="282" t="s">
        <v>475</v>
      </c>
      <c r="G155" s="236"/>
      <c r="H155" s="281" t="s">
        <v>508</v>
      </c>
      <c r="I155" s="281" t="s">
        <v>471</v>
      </c>
      <c r="J155" s="281">
        <v>50</v>
      </c>
      <c r="K155" s="277"/>
    </row>
    <row r="156" spans="2:11" ht="15" customHeight="1">
      <c r="B156" s="256"/>
      <c r="C156" s="281" t="s">
        <v>494</v>
      </c>
      <c r="D156" s="236"/>
      <c r="E156" s="236"/>
      <c r="F156" s="282" t="s">
        <v>475</v>
      </c>
      <c r="G156" s="236"/>
      <c r="H156" s="281" t="s">
        <v>508</v>
      </c>
      <c r="I156" s="281" t="s">
        <v>471</v>
      </c>
      <c r="J156" s="281">
        <v>50</v>
      </c>
      <c r="K156" s="277"/>
    </row>
    <row r="157" spans="2:11" ht="15" customHeight="1">
      <c r="B157" s="256"/>
      <c r="C157" s="281" t="s">
        <v>85</v>
      </c>
      <c r="D157" s="236"/>
      <c r="E157" s="236"/>
      <c r="F157" s="282" t="s">
        <v>469</v>
      </c>
      <c r="G157" s="236"/>
      <c r="H157" s="281" t="s">
        <v>530</v>
      </c>
      <c r="I157" s="281" t="s">
        <v>471</v>
      </c>
      <c r="J157" s="281" t="s">
        <v>531</v>
      </c>
      <c r="K157" s="277"/>
    </row>
    <row r="158" spans="2:11" ht="15" customHeight="1">
      <c r="B158" s="256"/>
      <c r="C158" s="281" t="s">
        <v>532</v>
      </c>
      <c r="D158" s="236"/>
      <c r="E158" s="236"/>
      <c r="F158" s="282" t="s">
        <v>469</v>
      </c>
      <c r="G158" s="236"/>
      <c r="H158" s="281" t="s">
        <v>533</v>
      </c>
      <c r="I158" s="281" t="s">
        <v>503</v>
      </c>
      <c r="J158" s="281"/>
      <c r="K158" s="277"/>
    </row>
    <row r="159" spans="2:11" ht="15" customHeight="1">
      <c r="B159" s="283"/>
      <c r="C159" s="265"/>
      <c r="D159" s="265"/>
      <c r="E159" s="265"/>
      <c r="F159" s="265"/>
      <c r="G159" s="265"/>
      <c r="H159" s="265"/>
      <c r="I159" s="265"/>
      <c r="J159" s="265"/>
      <c r="K159" s="284"/>
    </row>
    <row r="160" spans="2:11" ht="18.75" customHeight="1">
      <c r="B160" s="232"/>
      <c r="C160" s="236"/>
      <c r="D160" s="236"/>
      <c r="E160" s="236"/>
      <c r="F160" s="255"/>
      <c r="G160" s="236"/>
      <c r="H160" s="236"/>
      <c r="I160" s="236"/>
      <c r="J160" s="236"/>
      <c r="K160" s="232"/>
    </row>
    <row r="161" spans="2:11" ht="18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</row>
    <row r="162" spans="2:11" ht="7.5" customHeight="1">
      <c r="B162" s="224"/>
      <c r="C162" s="225"/>
      <c r="D162" s="225"/>
      <c r="E162" s="225"/>
      <c r="F162" s="225"/>
      <c r="G162" s="225"/>
      <c r="H162" s="225"/>
      <c r="I162" s="225"/>
      <c r="J162" s="225"/>
      <c r="K162" s="226"/>
    </row>
    <row r="163" spans="2:11" ht="45" customHeight="1">
      <c r="B163" s="227"/>
      <c r="C163" s="345" t="s">
        <v>534</v>
      </c>
      <c r="D163" s="345"/>
      <c r="E163" s="345"/>
      <c r="F163" s="345"/>
      <c r="G163" s="345"/>
      <c r="H163" s="345"/>
      <c r="I163" s="345"/>
      <c r="J163" s="345"/>
      <c r="K163" s="228"/>
    </row>
    <row r="164" spans="2:11" ht="17.25" customHeight="1">
      <c r="B164" s="227"/>
      <c r="C164" s="248" t="s">
        <v>463</v>
      </c>
      <c r="D164" s="248"/>
      <c r="E164" s="248"/>
      <c r="F164" s="248" t="s">
        <v>464</v>
      </c>
      <c r="G164" s="285"/>
      <c r="H164" s="286" t="s">
        <v>110</v>
      </c>
      <c r="I164" s="286" t="s">
        <v>55</v>
      </c>
      <c r="J164" s="248" t="s">
        <v>465</v>
      </c>
      <c r="K164" s="228"/>
    </row>
    <row r="165" spans="2:11" ht="17.25" customHeight="1">
      <c r="B165" s="229"/>
      <c r="C165" s="250" t="s">
        <v>466</v>
      </c>
      <c r="D165" s="250"/>
      <c r="E165" s="250"/>
      <c r="F165" s="251" t="s">
        <v>467</v>
      </c>
      <c r="G165" s="287"/>
      <c r="H165" s="288"/>
      <c r="I165" s="288"/>
      <c r="J165" s="250" t="s">
        <v>468</v>
      </c>
      <c r="K165" s="230"/>
    </row>
    <row r="166" spans="2:11" ht="5.25" customHeight="1">
      <c r="B166" s="256"/>
      <c r="C166" s="253"/>
      <c r="D166" s="253"/>
      <c r="E166" s="253"/>
      <c r="F166" s="253"/>
      <c r="G166" s="254"/>
      <c r="H166" s="253"/>
      <c r="I166" s="253"/>
      <c r="J166" s="253"/>
      <c r="K166" s="277"/>
    </row>
    <row r="167" spans="2:11" ht="15" customHeight="1">
      <c r="B167" s="256"/>
      <c r="C167" s="236" t="s">
        <v>472</v>
      </c>
      <c r="D167" s="236"/>
      <c r="E167" s="236"/>
      <c r="F167" s="255" t="s">
        <v>469</v>
      </c>
      <c r="G167" s="236"/>
      <c r="H167" s="236" t="s">
        <v>508</v>
      </c>
      <c r="I167" s="236" t="s">
        <v>471</v>
      </c>
      <c r="J167" s="236">
        <v>120</v>
      </c>
      <c r="K167" s="277"/>
    </row>
    <row r="168" spans="2:11" ht="15" customHeight="1">
      <c r="B168" s="256"/>
      <c r="C168" s="236" t="s">
        <v>517</v>
      </c>
      <c r="D168" s="236"/>
      <c r="E168" s="236"/>
      <c r="F168" s="255" t="s">
        <v>469</v>
      </c>
      <c r="G168" s="236"/>
      <c r="H168" s="236" t="s">
        <v>518</v>
      </c>
      <c r="I168" s="236" t="s">
        <v>471</v>
      </c>
      <c r="J168" s="236" t="s">
        <v>519</v>
      </c>
      <c r="K168" s="277"/>
    </row>
    <row r="169" spans="2:11" ht="15" customHeight="1">
      <c r="B169" s="256"/>
      <c r="C169" s="236" t="s">
        <v>418</v>
      </c>
      <c r="D169" s="236"/>
      <c r="E169" s="236"/>
      <c r="F169" s="255" t="s">
        <v>469</v>
      </c>
      <c r="G169" s="236"/>
      <c r="H169" s="236" t="s">
        <v>535</v>
      </c>
      <c r="I169" s="236" t="s">
        <v>471</v>
      </c>
      <c r="J169" s="236" t="s">
        <v>519</v>
      </c>
      <c r="K169" s="277"/>
    </row>
    <row r="170" spans="2:11" ht="15" customHeight="1">
      <c r="B170" s="256"/>
      <c r="C170" s="236" t="s">
        <v>474</v>
      </c>
      <c r="D170" s="236"/>
      <c r="E170" s="236"/>
      <c r="F170" s="255" t="s">
        <v>475</v>
      </c>
      <c r="G170" s="236"/>
      <c r="H170" s="236" t="s">
        <v>535</v>
      </c>
      <c r="I170" s="236" t="s">
        <v>471</v>
      </c>
      <c r="J170" s="236">
        <v>50</v>
      </c>
      <c r="K170" s="277"/>
    </row>
    <row r="171" spans="2:11" ht="15" customHeight="1">
      <c r="B171" s="256"/>
      <c r="C171" s="236" t="s">
        <v>477</v>
      </c>
      <c r="D171" s="236"/>
      <c r="E171" s="236"/>
      <c r="F171" s="255" t="s">
        <v>469</v>
      </c>
      <c r="G171" s="236"/>
      <c r="H171" s="236" t="s">
        <v>535</v>
      </c>
      <c r="I171" s="236" t="s">
        <v>479</v>
      </c>
      <c r="J171" s="236"/>
      <c r="K171" s="277"/>
    </row>
    <row r="172" spans="2:11" ht="15" customHeight="1">
      <c r="B172" s="256"/>
      <c r="C172" s="236" t="s">
        <v>488</v>
      </c>
      <c r="D172" s="236"/>
      <c r="E172" s="236"/>
      <c r="F172" s="255" t="s">
        <v>475</v>
      </c>
      <c r="G172" s="236"/>
      <c r="H172" s="236" t="s">
        <v>535</v>
      </c>
      <c r="I172" s="236" t="s">
        <v>471</v>
      </c>
      <c r="J172" s="236">
        <v>50</v>
      </c>
      <c r="K172" s="277"/>
    </row>
    <row r="173" spans="2:11" ht="15" customHeight="1">
      <c r="B173" s="256"/>
      <c r="C173" s="236" t="s">
        <v>496</v>
      </c>
      <c r="D173" s="236"/>
      <c r="E173" s="236"/>
      <c r="F173" s="255" t="s">
        <v>475</v>
      </c>
      <c r="G173" s="236"/>
      <c r="H173" s="236" t="s">
        <v>535</v>
      </c>
      <c r="I173" s="236" t="s">
        <v>471</v>
      </c>
      <c r="J173" s="236">
        <v>50</v>
      </c>
      <c r="K173" s="277"/>
    </row>
    <row r="174" spans="2:11" ht="15" customHeight="1">
      <c r="B174" s="256"/>
      <c r="C174" s="236" t="s">
        <v>494</v>
      </c>
      <c r="D174" s="236"/>
      <c r="E174" s="236"/>
      <c r="F174" s="255" t="s">
        <v>475</v>
      </c>
      <c r="G174" s="236"/>
      <c r="H174" s="236" t="s">
        <v>535</v>
      </c>
      <c r="I174" s="236" t="s">
        <v>471</v>
      </c>
      <c r="J174" s="236">
        <v>50</v>
      </c>
      <c r="K174" s="277"/>
    </row>
    <row r="175" spans="2:11" ht="15" customHeight="1">
      <c r="B175" s="256"/>
      <c r="C175" s="236" t="s">
        <v>109</v>
      </c>
      <c r="D175" s="236"/>
      <c r="E175" s="236"/>
      <c r="F175" s="255" t="s">
        <v>469</v>
      </c>
      <c r="G175" s="236"/>
      <c r="H175" s="236" t="s">
        <v>536</v>
      </c>
      <c r="I175" s="236" t="s">
        <v>537</v>
      </c>
      <c r="J175" s="236"/>
      <c r="K175" s="277"/>
    </row>
    <row r="176" spans="2:11" ht="15" customHeight="1">
      <c r="B176" s="256"/>
      <c r="C176" s="236" t="s">
        <v>55</v>
      </c>
      <c r="D176" s="236"/>
      <c r="E176" s="236"/>
      <c r="F176" s="255" t="s">
        <v>469</v>
      </c>
      <c r="G176" s="236"/>
      <c r="H176" s="236" t="s">
        <v>538</v>
      </c>
      <c r="I176" s="236" t="s">
        <v>539</v>
      </c>
      <c r="J176" s="236">
        <v>1</v>
      </c>
      <c r="K176" s="277"/>
    </row>
    <row r="177" spans="2:11" ht="15" customHeight="1">
      <c r="B177" s="256"/>
      <c r="C177" s="236" t="s">
        <v>51</v>
      </c>
      <c r="D177" s="236"/>
      <c r="E177" s="236"/>
      <c r="F177" s="255" t="s">
        <v>469</v>
      </c>
      <c r="G177" s="236"/>
      <c r="H177" s="236" t="s">
        <v>540</v>
      </c>
      <c r="I177" s="236" t="s">
        <v>471</v>
      </c>
      <c r="J177" s="236">
        <v>20</v>
      </c>
      <c r="K177" s="277"/>
    </row>
    <row r="178" spans="2:11" ht="15" customHeight="1">
      <c r="B178" s="256"/>
      <c r="C178" s="236" t="s">
        <v>110</v>
      </c>
      <c r="D178" s="236"/>
      <c r="E178" s="236"/>
      <c r="F178" s="255" t="s">
        <v>469</v>
      </c>
      <c r="G178" s="236"/>
      <c r="H178" s="236" t="s">
        <v>541</v>
      </c>
      <c r="I178" s="236" t="s">
        <v>471</v>
      </c>
      <c r="J178" s="236">
        <v>255</v>
      </c>
      <c r="K178" s="277"/>
    </row>
    <row r="179" spans="2:11" ht="15" customHeight="1">
      <c r="B179" s="256"/>
      <c r="C179" s="236" t="s">
        <v>111</v>
      </c>
      <c r="D179" s="236"/>
      <c r="E179" s="236"/>
      <c r="F179" s="255" t="s">
        <v>469</v>
      </c>
      <c r="G179" s="236"/>
      <c r="H179" s="236" t="s">
        <v>434</v>
      </c>
      <c r="I179" s="236" t="s">
        <v>471</v>
      </c>
      <c r="J179" s="236">
        <v>10</v>
      </c>
      <c r="K179" s="277"/>
    </row>
    <row r="180" spans="2:11" ht="15" customHeight="1">
      <c r="B180" s="256"/>
      <c r="C180" s="236" t="s">
        <v>112</v>
      </c>
      <c r="D180" s="236"/>
      <c r="E180" s="236"/>
      <c r="F180" s="255" t="s">
        <v>469</v>
      </c>
      <c r="G180" s="236"/>
      <c r="H180" s="236" t="s">
        <v>542</v>
      </c>
      <c r="I180" s="236" t="s">
        <v>503</v>
      </c>
      <c r="J180" s="236"/>
      <c r="K180" s="277"/>
    </row>
    <row r="181" spans="2:11" ht="15" customHeight="1">
      <c r="B181" s="256"/>
      <c r="C181" s="236" t="s">
        <v>543</v>
      </c>
      <c r="D181" s="236"/>
      <c r="E181" s="236"/>
      <c r="F181" s="255" t="s">
        <v>469</v>
      </c>
      <c r="G181" s="236"/>
      <c r="H181" s="236" t="s">
        <v>544</v>
      </c>
      <c r="I181" s="236" t="s">
        <v>503</v>
      </c>
      <c r="J181" s="236"/>
      <c r="K181" s="277"/>
    </row>
    <row r="182" spans="2:11" ht="15" customHeight="1">
      <c r="B182" s="256"/>
      <c r="C182" s="236" t="s">
        <v>532</v>
      </c>
      <c r="D182" s="236"/>
      <c r="E182" s="236"/>
      <c r="F182" s="255" t="s">
        <v>469</v>
      </c>
      <c r="G182" s="236"/>
      <c r="H182" s="236" t="s">
        <v>545</v>
      </c>
      <c r="I182" s="236" t="s">
        <v>503</v>
      </c>
      <c r="J182" s="236"/>
      <c r="K182" s="277"/>
    </row>
    <row r="183" spans="2:11" ht="15" customHeight="1">
      <c r="B183" s="256"/>
      <c r="C183" s="236" t="s">
        <v>114</v>
      </c>
      <c r="D183" s="236"/>
      <c r="E183" s="236"/>
      <c r="F183" s="255" t="s">
        <v>475</v>
      </c>
      <c r="G183" s="236"/>
      <c r="H183" s="236" t="s">
        <v>546</v>
      </c>
      <c r="I183" s="236" t="s">
        <v>471</v>
      </c>
      <c r="J183" s="236">
        <v>50</v>
      </c>
      <c r="K183" s="277"/>
    </row>
    <row r="184" spans="2:11" ht="15" customHeight="1">
      <c r="B184" s="256"/>
      <c r="C184" s="236" t="s">
        <v>547</v>
      </c>
      <c r="D184" s="236"/>
      <c r="E184" s="236"/>
      <c r="F184" s="255" t="s">
        <v>475</v>
      </c>
      <c r="G184" s="236"/>
      <c r="H184" s="236" t="s">
        <v>548</v>
      </c>
      <c r="I184" s="236" t="s">
        <v>549</v>
      </c>
      <c r="J184" s="236"/>
      <c r="K184" s="277"/>
    </row>
    <row r="185" spans="2:11" ht="15" customHeight="1">
      <c r="B185" s="256"/>
      <c r="C185" s="236" t="s">
        <v>550</v>
      </c>
      <c r="D185" s="236"/>
      <c r="E185" s="236"/>
      <c r="F185" s="255" t="s">
        <v>475</v>
      </c>
      <c r="G185" s="236"/>
      <c r="H185" s="236" t="s">
        <v>551</v>
      </c>
      <c r="I185" s="236" t="s">
        <v>549</v>
      </c>
      <c r="J185" s="236"/>
      <c r="K185" s="277"/>
    </row>
    <row r="186" spans="2:11" ht="15" customHeight="1">
      <c r="B186" s="256"/>
      <c r="C186" s="236" t="s">
        <v>552</v>
      </c>
      <c r="D186" s="236"/>
      <c r="E186" s="236"/>
      <c r="F186" s="255" t="s">
        <v>475</v>
      </c>
      <c r="G186" s="236"/>
      <c r="H186" s="236" t="s">
        <v>553</v>
      </c>
      <c r="I186" s="236" t="s">
        <v>549</v>
      </c>
      <c r="J186" s="236"/>
      <c r="K186" s="277"/>
    </row>
    <row r="187" spans="2:11" ht="15" customHeight="1">
      <c r="B187" s="256"/>
      <c r="C187" s="289" t="s">
        <v>554</v>
      </c>
      <c r="D187" s="236"/>
      <c r="E187" s="236"/>
      <c r="F187" s="255" t="s">
        <v>475</v>
      </c>
      <c r="G187" s="236"/>
      <c r="H187" s="236" t="s">
        <v>555</v>
      </c>
      <c r="I187" s="236" t="s">
        <v>556</v>
      </c>
      <c r="J187" s="290" t="s">
        <v>557</v>
      </c>
      <c r="K187" s="277"/>
    </row>
    <row r="188" spans="2:11" ht="15" customHeight="1">
      <c r="B188" s="256"/>
      <c r="C188" s="241" t="s">
        <v>40</v>
      </c>
      <c r="D188" s="236"/>
      <c r="E188" s="236"/>
      <c r="F188" s="255" t="s">
        <v>469</v>
      </c>
      <c r="G188" s="236"/>
      <c r="H188" s="232" t="s">
        <v>558</v>
      </c>
      <c r="I188" s="236" t="s">
        <v>559</v>
      </c>
      <c r="J188" s="236"/>
      <c r="K188" s="277"/>
    </row>
    <row r="189" spans="2:11" ht="15" customHeight="1">
      <c r="B189" s="256"/>
      <c r="C189" s="241" t="s">
        <v>560</v>
      </c>
      <c r="D189" s="236"/>
      <c r="E189" s="236"/>
      <c r="F189" s="255" t="s">
        <v>469</v>
      </c>
      <c r="G189" s="236"/>
      <c r="H189" s="236" t="s">
        <v>561</v>
      </c>
      <c r="I189" s="236" t="s">
        <v>503</v>
      </c>
      <c r="J189" s="236"/>
      <c r="K189" s="277"/>
    </row>
    <row r="190" spans="2:11" ht="15" customHeight="1">
      <c r="B190" s="256"/>
      <c r="C190" s="241" t="s">
        <v>562</v>
      </c>
      <c r="D190" s="236"/>
      <c r="E190" s="236"/>
      <c r="F190" s="255" t="s">
        <v>469</v>
      </c>
      <c r="G190" s="236"/>
      <c r="H190" s="236" t="s">
        <v>563</v>
      </c>
      <c r="I190" s="236" t="s">
        <v>503</v>
      </c>
      <c r="J190" s="236"/>
      <c r="K190" s="277"/>
    </row>
    <row r="191" spans="2:11" ht="15" customHeight="1">
      <c r="B191" s="256"/>
      <c r="C191" s="241" t="s">
        <v>564</v>
      </c>
      <c r="D191" s="236"/>
      <c r="E191" s="236"/>
      <c r="F191" s="255" t="s">
        <v>475</v>
      </c>
      <c r="G191" s="236"/>
      <c r="H191" s="236" t="s">
        <v>565</v>
      </c>
      <c r="I191" s="236" t="s">
        <v>503</v>
      </c>
      <c r="J191" s="236"/>
      <c r="K191" s="277"/>
    </row>
    <row r="192" spans="2:11" ht="15" customHeight="1">
      <c r="B192" s="283"/>
      <c r="C192" s="291"/>
      <c r="D192" s="265"/>
      <c r="E192" s="265"/>
      <c r="F192" s="265"/>
      <c r="G192" s="265"/>
      <c r="H192" s="265"/>
      <c r="I192" s="265"/>
      <c r="J192" s="265"/>
      <c r="K192" s="284"/>
    </row>
    <row r="193" spans="2:11" ht="18.75" customHeight="1">
      <c r="B193" s="232"/>
      <c r="C193" s="236"/>
      <c r="D193" s="236"/>
      <c r="E193" s="236"/>
      <c r="F193" s="255"/>
      <c r="G193" s="236"/>
      <c r="H193" s="236"/>
      <c r="I193" s="236"/>
      <c r="J193" s="236"/>
      <c r="K193" s="232"/>
    </row>
    <row r="194" spans="2:11" ht="18.75" customHeight="1">
      <c r="B194" s="232"/>
      <c r="C194" s="236"/>
      <c r="D194" s="236"/>
      <c r="E194" s="236"/>
      <c r="F194" s="255"/>
      <c r="G194" s="236"/>
      <c r="H194" s="236"/>
      <c r="I194" s="236"/>
      <c r="J194" s="236"/>
      <c r="K194" s="232"/>
    </row>
    <row r="195" spans="2:11" ht="18.75" customHeight="1"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</row>
    <row r="196" spans="2:11">
      <c r="B196" s="224"/>
      <c r="C196" s="225"/>
      <c r="D196" s="225"/>
      <c r="E196" s="225"/>
      <c r="F196" s="225"/>
      <c r="G196" s="225"/>
      <c r="H196" s="225"/>
      <c r="I196" s="225"/>
      <c r="J196" s="225"/>
      <c r="K196" s="226"/>
    </row>
    <row r="197" spans="2:11" ht="21">
      <c r="B197" s="227"/>
      <c r="C197" s="345" t="s">
        <v>566</v>
      </c>
      <c r="D197" s="345"/>
      <c r="E197" s="345"/>
      <c r="F197" s="345"/>
      <c r="G197" s="345"/>
      <c r="H197" s="345"/>
      <c r="I197" s="345"/>
      <c r="J197" s="345"/>
      <c r="K197" s="228"/>
    </row>
    <row r="198" spans="2:11" ht="25.5" customHeight="1">
      <c r="B198" s="227"/>
      <c r="C198" s="292" t="s">
        <v>567</v>
      </c>
      <c r="D198" s="292"/>
      <c r="E198" s="292"/>
      <c r="F198" s="292" t="s">
        <v>568</v>
      </c>
      <c r="G198" s="293"/>
      <c r="H198" s="350" t="s">
        <v>569</v>
      </c>
      <c r="I198" s="350"/>
      <c r="J198" s="350"/>
      <c r="K198" s="228"/>
    </row>
    <row r="199" spans="2:11" ht="5.25" customHeight="1">
      <c r="B199" s="256"/>
      <c r="C199" s="253"/>
      <c r="D199" s="253"/>
      <c r="E199" s="253"/>
      <c r="F199" s="253"/>
      <c r="G199" s="236"/>
      <c r="H199" s="253"/>
      <c r="I199" s="253"/>
      <c r="J199" s="253"/>
      <c r="K199" s="277"/>
    </row>
    <row r="200" spans="2:11" ht="15" customHeight="1">
      <c r="B200" s="256"/>
      <c r="C200" s="236" t="s">
        <v>559</v>
      </c>
      <c r="D200" s="236"/>
      <c r="E200" s="236"/>
      <c r="F200" s="255" t="s">
        <v>41</v>
      </c>
      <c r="G200" s="236"/>
      <c r="H200" s="347" t="s">
        <v>570</v>
      </c>
      <c r="I200" s="347"/>
      <c r="J200" s="347"/>
      <c r="K200" s="277"/>
    </row>
    <row r="201" spans="2:11" ht="15" customHeight="1">
      <c r="B201" s="256"/>
      <c r="C201" s="262"/>
      <c r="D201" s="236"/>
      <c r="E201" s="236"/>
      <c r="F201" s="255" t="s">
        <v>42</v>
      </c>
      <c r="G201" s="236"/>
      <c r="H201" s="347" t="s">
        <v>571</v>
      </c>
      <c r="I201" s="347"/>
      <c r="J201" s="347"/>
      <c r="K201" s="277"/>
    </row>
    <row r="202" spans="2:11" ht="15" customHeight="1">
      <c r="B202" s="256"/>
      <c r="C202" s="262"/>
      <c r="D202" s="236"/>
      <c r="E202" s="236"/>
      <c r="F202" s="255" t="s">
        <v>45</v>
      </c>
      <c r="G202" s="236"/>
      <c r="H202" s="347" t="s">
        <v>572</v>
      </c>
      <c r="I202" s="347"/>
      <c r="J202" s="347"/>
      <c r="K202" s="277"/>
    </row>
    <row r="203" spans="2:11" ht="15" customHeight="1">
      <c r="B203" s="256"/>
      <c r="C203" s="236"/>
      <c r="D203" s="236"/>
      <c r="E203" s="236"/>
      <c r="F203" s="255" t="s">
        <v>43</v>
      </c>
      <c r="G203" s="236"/>
      <c r="H203" s="347" t="s">
        <v>573</v>
      </c>
      <c r="I203" s="347"/>
      <c r="J203" s="347"/>
      <c r="K203" s="277"/>
    </row>
    <row r="204" spans="2:11" ht="15" customHeight="1">
      <c r="B204" s="256"/>
      <c r="C204" s="236"/>
      <c r="D204" s="236"/>
      <c r="E204" s="236"/>
      <c r="F204" s="255" t="s">
        <v>44</v>
      </c>
      <c r="G204" s="236"/>
      <c r="H204" s="347" t="s">
        <v>574</v>
      </c>
      <c r="I204" s="347"/>
      <c r="J204" s="347"/>
      <c r="K204" s="277"/>
    </row>
    <row r="205" spans="2:11" ht="15" customHeight="1">
      <c r="B205" s="256"/>
      <c r="C205" s="236"/>
      <c r="D205" s="236"/>
      <c r="E205" s="236"/>
      <c r="F205" s="255"/>
      <c r="G205" s="236"/>
      <c r="H205" s="236"/>
      <c r="I205" s="236"/>
      <c r="J205" s="236"/>
      <c r="K205" s="277"/>
    </row>
    <row r="206" spans="2:11" ht="15" customHeight="1">
      <c r="B206" s="256"/>
      <c r="C206" s="236" t="s">
        <v>515</v>
      </c>
      <c r="D206" s="236"/>
      <c r="E206" s="236"/>
      <c r="F206" s="255" t="s">
        <v>74</v>
      </c>
      <c r="G206" s="236"/>
      <c r="H206" s="347" t="s">
        <v>575</v>
      </c>
      <c r="I206" s="347"/>
      <c r="J206" s="347"/>
      <c r="K206" s="277"/>
    </row>
    <row r="207" spans="2:11" ht="15" customHeight="1">
      <c r="B207" s="256"/>
      <c r="C207" s="262"/>
      <c r="D207" s="236"/>
      <c r="E207" s="236"/>
      <c r="F207" s="255" t="s">
        <v>412</v>
      </c>
      <c r="G207" s="236"/>
      <c r="H207" s="347" t="s">
        <v>413</v>
      </c>
      <c r="I207" s="347"/>
      <c r="J207" s="347"/>
      <c r="K207" s="277"/>
    </row>
    <row r="208" spans="2:11" ht="15" customHeight="1">
      <c r="B208" s="256"/>
      <c r="C208" s="236"/>
      <c r="D208" s="236"/>
      <c r="E208" s="236"/>
      <c r="F208" s="255" t="s">
        <v>410</v>
      </c>
      <c r="G208" s="236"/>
      <c r="H208" s="347" t="s">
        <v>576</v>
      </c>
      <c r="I208" s="347"/>
      <c r="J208" s="347"/>
      <c r="K208" s="277"/>
    </row>
    <row r="209" spans="2:11" ht="15" customHeight="1">
      <c r="B209" s="294"/>
      <c r="C209" s="262"/>
      <c r="D209" s="262"/>
      <c r="E209" s="262"/>
      <c r="F209" s="255" t="s">
        <v>414</v>
      </c>
      <c r="G209" s="241"/>
      <c r="H209" s="351" t="s">
        <v>415</v>
      </c>
      <c r="I209" s="351"/>
      <c r="J209" s="351"/>
      <c r="K209" s="295"/>
    </row>
    <row r="210" spans="2:11" ht="15" customHeight="1">
      <c r="B210" s="294"/>
      <c r="C210" s="262"/>
      <c r="D210" s="262"/>
      <c r="E210" s="262"/>
      <c r="F210" s="255" t="s">
        <v>416</v>
      </c>
      <c r="G210" s="241"/>
      <c r="H210" s="351" t="s">
        <v>389</v>
      </c>
      <c r="I210" s="351"/>
      <c r="J210" s="351"/>
      <c r="K210" s="295"/>
    </row>
    <row r="211" spans="2:11" ht="15" customHeight="1">
      <c r="B211" s="294"/>
      <c r="C211" s="262"/>
      <c r="D211" s="262"/>
      <c r="E211" s="262"/>
      <c r="F211" s="296"/>
      <c r="G211" s="241"/>
      <c r="H211" s="297"/>
      <c r="I211" s="297"/>
      <c r="J211" s="297"/>
      <c r="K211" s="295"/>
    </row>
    <row r="212" spans="2:11" ht="15" customHeight="1">
      <c r="B212" s="294"/>
      <c r="C212" s="236" t="s">
        <v>539</v>
      </c>
      <c r="D212" s="262"/>
      <c r="E212" s="262"/>
      <c r="F212" s="255">
        <v>1</v>
      </c>
      <c r="G212" s="241"/>
      <c r="H212" s="351" t="s">
        <v>577</v>
      </c>
      <c r="I212" s="351"/>
      <c r="J212" s="351"/>
      <c r="K212" s="295"/>
    </row>
    <row r="213" spans="2:11" ht="15" customHeight="1">
      <c r="B213" s="294"/>
      <c r="C213" s="262"/>
      <c r="D213" s="262"/>
      <c r="E213" s="262"/>
      <c r="F213" s="255">
        <v>2</v>
      </c>
      <c r="G213" s="241"/>
      <c r="H213" s="351" t="s">
        <v>578</v>
      </c>
      <c r="I213" s="351"/>
      <c r="J213" s="351"/>
      <c r="K213" s="295"/>
    </row>
    <row r="214" spans="2:11" ht="15" customHeight="1">
      <c r="B214" s="294"/>
      <c r="C214" s="262"/>
      <c r="D214" s="262"/>
      <c r="E214" s="262"/>
      <c r="F214" s="255">
        <v>3</v>
      </c>
      <c r="G214" s="241"/>
      <c r="H214" s="351" t="s">
        <v>579</v>
      </c>
      <c r="I214" s="351"/>
      <c r="J214" s="351"/>
      <c r="K214" s="295"/>
    </row>
    <row r="215" spans="2:11" ht="15" customHeight="1">
      <c r="B215" s="294"/>
      <c r="C215" s="262"/>
      <c r="D215" s="262"/>
      <c r="E215" s="262"/>
      <c r="F215" s="255">
        <v>4</v>
      </c>
      <c r="G215" s="241"/>
      <c r="H215" s="351" t="s">
        <v>580</v>
      </c>
      <c r="I215" s="351"/>
      <c r="J215" s="351"/>
      <c r="K215" s="295"/>
    </row>
    <row r="216" spans="2:11" ht="12.75" customHeight="1">
      <c r="B216" s="298"/>
      <c r="C216" s="299"/>
      <c r="D216" s="299"/>
      <c r="E216" s="299"/>
      <c r="F216" s="299"/>
      <c r="G216" s="299"/>
      <c r="H216" s="299"/>
      <c r="I216" s="299"/>
      <c r="J216" s="299"/>
      <c r="K216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Nymburk - Oprava venkovní...</vt:lpstr>
      <vt:lpstr>Pokyny pro vyplnění</vt:lpstr>
      <vt:lpstr>'Nymburk - Oprava venkovní...'!Názvy_tisku</vt:lpstr>
      <vt:lpstr>'Rekapitulace stavby'!Názvy_tisku</vt:lpstr>
      <vt:lpstr>'Nymburk - Oprava venkovní...'!Oblast_tisku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Hana-NB\Hana NB</dc:creator>
  <cp:lastModifiedBy>hubena</cp:lastModifiedBy>
  <dcterms:created xsi:type="dcterms:W3CDTF">2017-08-09T16:36:50Z</dcterms:created>
  <dcterms:modified xsi:type="dcterms:W3CDTF">2017-08-10T05:55:35Z</dcterms:modified>
</cp:coreProperties>
</file>