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00 - VRN" sheetId="2" r:id="rId2"/>
    <sheet name="200 - Komunikace" sheetId="3" r:id="rId3"/>
    <sheet name="300 - Sadové úpravy" sheetId="4" r:id="rId4"/>
    <sheet name="400 - Dešťová kanalizace" sheetId="5" r:id="rId5"/>
    <sheet name="500 - Veřejné osvětlení" sheetId="6" r:id="rId6"/>
    <sheet name="600 - Mobiliář" sheetId="7" r:id="rId7"/>
    <sheet name="700 - Úprava ulice Na pří..." sheetId="8" r:id="rId8"/>
    <sheet name="Pokyny pro vyplnění" sheetId="9" r:id="rId9"/>
  </sheets>
  <definedNames>
    <definedName name="_xlnm.Print_Area" localSheetId="0">'Rekapitulace stavby'!$D$4:$AO$33,'Rekapitulace stavby'!$C$39:$AQ$59</definedName>
    <definedName name="_xlnm.Print_Titles" localSheetId="0">'Rekapitulace stavby'!$49:$49</definedName>
    <definedName name="_xlnm._FilterDatabase" localSheetId="1" hidden="1">'100 - VRN'!$C$81:$K$93</definedName>
    <definedName name="_xlnm.Print_Area" localSheetId="1">'100 - VRN'!$C$4:$J$36,'100 - VRN'!$C$42:$J$63,'100 - VRN'!$C$69:$K$93</definedName>
    <definedName name="_xlnm.Print_Titles" localSheetId="1">'100 - VRN'!$81:$81</definedName>
    <definedName name="_xlnm._FilterDatabase" localSheetId="2" hidden="1">'200 - Komunikace'!$C$84:$K$153</definedName>
    <definedName name="_xlnm.Print_Area" localSheetId="2">'200 - Komunikace'!$C$4:$J$36,'200 - Komunikace'!$C$42:$J$66,'200 - Komunikace'!$C$72:$K$153</definedName>
    <definedName name="_xlnm.Print_Titles" localSheetId="2">'200 - Komunikace'!$84:$84</definedName>
    <definedName name="_xlnm._FilterDatabase" localSheetId="3" hidden="1">'300 - Sadové úpravy'!$C$81:$K$156</definedName>
    <definedName name="_xlnm.Print_Area" localSheetId="3">'300 - Sadové úpravy'!$C$4:$J$36,'300 - Sadové úpravy'!$C$42:$J$63,'300 - Sadové úpravy'!$C$69:$K$156</definedName>
    <definedName name="_xlnm.Print_Titles" localSheetId="3">'300 - Sadové úpravy'!$81:$81</definedName>
    <definedName name="_xlnm._FilterDatabase" localSheetId="4" hidden="1">'400 - Dešťová kanalizace'!$C$83:$K$188</definedName>
    <definedName name="_xlnm.Print_Area" localSheetId="4">'400 - Dešťová kanalizace'!$C$4:$J$36,'400 - Dešťová kanalizace'!$C$42:$J$65,'400 - Dešťová kanalizace'!$C$71:$K$188</definedName>
    <definedName name="_xlnm.Print_Titles" localSheetId="4">'400 - Dešťová kanalizace'!$83:$83</definedName>
    <definedName name="_xlnm._FilterDatabase" localSheetId="5" hidden="1">'500 - Veřejné osvětlení'!$C$80:$K$139</definedName>
    <definedName name="_xlnm.Print_Area" localSheetId="5">'500 - Veřejné osvětlení'!$C$4:$J$36,'500 - Veřejné osvětlení'!$C$42:$J$62,'500 - Veřejné osvětlení'!$C$68:$K$139</definedName>
    <definedName name="_xlnm.Print_Titles" localSheetId="5">'500 - Veřejné osvětlení'!$80:$80</definedName>
    <definedName name="_xlnm._FilterDatabase" localSheetId="6" hidden="1">'600 - Mobiliář'!$C$78:$K$87</definedName>
    <definedName name="_xlnm.Print_Area" localSheetId="6">'600 - Mobiliář'!$C$4:$J$36,'600 - Mobiliář'!$C$42:$J$60,'600 - Mobiliář'!$C$66:$K$87</definedName>
    <definedName name="_xlnm.Print_Titles" localSheetId="6">'600 - Mobiliář'!$78:$78</definedName>
    <definedName name="_xlnm._FilterDatabase" localSheetId="7" hidden="1">'700 - Úprava ulice Na pří...'!$C$81:$K$140</definedName>
    <definedName name="_xlnm.Print_Area" localSheetId="7">'700 - Úprava ulice Na pří...'!$C$4:$J$36,'700 - Úprava ulice Na pří...'!$C$42:$J$63,'700 - Úprava ulice Na pří...'!$C$69:$K$140</definedName>
    <definedName name="_xlnm.Print_Titles" localSheetId="7">'700 - Úprava ulice Na pří...'!$81:$81</definedName>
    <definedName name="_xlnm.Print_Area" localSheetId="8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8"/>
  <c r="AX58"/>
  <c i="8"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T132"/>
  <c r="R133"/>
  <c r="R132"/>
  <c r="P133"/>
  <c r="P132"/>
  <c r="BK133"/>
  <c r="BK132"/>
  <c r="J132"/>
  <c r="J133"/>
  <c r="BE133"/>
  <c r="J6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T123"/>
  <c r="R124"/>
  <c r="R123"/>
  <c r="P124"/>
  <c r="P123"/>
  <c r="BK124"/>
  <c r="BK123"/>
  <c r="J123"/>
  <c r="J124"/>
  <c r="BE124"/>
  <c r="J61"/>
  <c r="BI122"/>
  <c r="BH122"/>
  <c r="BG122"/>
  <c r="BF122"/>
  <c r="T122"/>
  <c r="R122"/>
  <c r="P122"/>
  <c r="BK122"/>
  <c r="J122"/>
  <c r="BE122"/>
  <c r="BI121"/>
  <c r="BH121"/>
  <c r="BG121"/>
  <c r="BF121"/>
  <c r="T121"/>
  <c r="T120"/>
  <c r="R121"/>
  <c r="R120"/>
  <c r="P121"/>
  <c r="P120"/>
  <c r="BK121"/>
  <c r="BK120"/>
  <c r="J120"/>
  <c r="J121"/>
  <c r="BE121"/>
  <c r="J6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T104"/>
  <c r="R105"/>
  <c r="R104"/>
  <c r="P105"/>
  <c r="P104"/>
  <c r="BK105"/>
  <c r="BK104"/>
  <c r="J104"/>
  <c r="J105"/>
  <c r="BE105"/>
  <c r="J59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4"/>
  <c i="1" r="BD58"/>
  <c i="8" r="BH85"/>
  <c r="F33"/>
  <c i="1" r="BC58"/>
  <c i="8" r="BG85"/>
  <c r="F32"/>
  <c i="1" r="BB58"/>
  <c i="8" r="BF85"/>
  <c r="J31"/>
  <c i="1" r="AW58"/>
  <c i="8" r="F31"/>
  <c i="1" r="BA58"/>
  <c i="8" r="T85"/>
  <c r="T84"/>
  <c r="T83"/>
  <c r="T82"/>
  <c r="R85"/>
  <c r="R84"/>
  <c r="R83"/>
  <c r="R82"/>
  <c r="P85"/>
  <c r="P84"/>
  <c r="P83"/>
  <c r="P82"/>
  <c i="1" r="AU58"/>
  <c i="8" r="BK85"/>
  <c r="BK84"/>
  <c r="J84"/>
  <c r="BK83"/>
  <c r="J83"/>
  <c r="BK82"/>
  <c r="J82"/>
  <c r="J56"/>
  <c r="J27"/>
  <c i="1" r="AG58"/>
  <c i="8" r="J85"/>
  <c r="BE85"/>
  <c r="J30"/>
  <c i="1" r="AV58"/>
  <c i="8" r="F30"/>
  <c i="1" r="AZ58"/>
  <c i="8" r="J58"/>
  <c r="J57"/>
  <c r="F76"/>
  <c r="E74"/>
  <c r="F49"/>
  <c r="E47"/>
  <c r="J36"/>
  <c r="J21"/>
  <c r="E21"/>
  <c r="J78"/>
  <c r="J51"/>
  <c r="J20"/>
  <c r="J18"/>
  <c r="E18"/>
  <c r="F79"/>
  <c r="F52"/>
  <c r="J17"/>
  <c r="J15"/>
  <c r="E15"/>
  <c r="F78"/>
  <c r="F51"/>
  <c r="J14"/>
  <c r="J12"/>
  <c r="J76"/>
  <c r="J49"/>
  <c r="E7"/>
  <c r="E72"/>
  <c r="E45"/>
  <c i="1" r="AY57"/>
  <c r="AX57"/>
  <c i="7" r="BI87"/>
  <c r="BH87"/>
  <c r="BG87"/>
  <c r="BF87"/>
  <c r="T87"/>
  <c r="T86"/>
  <c r="R87"/>
  <c r="R86"/>
  <c r="P87"/>
  <c r="P86"/>
  <c r="BK87"/>
  <c r="BK86"/>
  <c r="J86"/>
  <c r="J87"/>
  <c r="BE87"/>
  <c r="J59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F34"/>
  <c i="1" r="BD57"/>
  <c i="7" r="BH82"/>
  <c r="F33"/>
  <c i="1" r="BC57"/>
  <c i="7" r="BG82"/>
  <c r="F32"/>
  <c i="1" r="BB57"/>
  <c i="7" r="BF82"/>
  <c r="J31"/>
  <c i="1" r="AW57"/>
  <c i="7" r="F31"/>
  <c i="1" r="BA57"/>
  <c i="7" r="T82"/>
  <c r="T81"/>
  <c r="T80"/>
  <c r="T79"/>
  <c r="R82"/>
  <c r="R81"/>
  <c r="R80"/>
  <c r="R79"/>
  <c r="P82"/>
  <c r="P81"/>
  <c r="P80"/>
  <c r="P79"/>
  <c i="1" r="AU57"/>
  <c i="7" r="BK82"/>
  <c r="BK81"/>
  <c r="J81"/>
  <c r="BK80"/>
  <c r="J80"/>
  <c r="BK79"/>
  <c r="J79"/>
  <c r="J56"/>
  <c r="J27"/>
  <c i="1" r="AG57"/>
  <c i="7" r="J82"/>
  <c r="BE82"/>
  <c r="J30"/>
  <c i="1" r="AV57"/>
  <c i="7" r="F30"/>
  <c i="1" r="AZ57"/>
  <c i="7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56"/>
  <c r="AX56"/>
  <c i="6"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T131"/>
  <c r="R132"/>
  <c r="R131"/>
  <c r="P132"/>
  <c r="P131"/>
  <c r="BK132"/>
  <c r="BK131"/>
  <c r="J131"/>
  <c r="J132"/>
  <c r="BE132"/>
  <c r="J6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T113"/>
  <c r="R114"/>
  <c r="R113"/>
  <c r="P114"/>
  <c r="P113"/>
  <c r="BK114"/>
  <c r="BK113"/>
  <c r="J113"/>
  <c r="J114"/>
  <c r="BE114"/>
  <c r="J60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T101"/>
  <c r="R102"/>
  <c r="R101"/>
  <c r="P102"/>
  <c r="P101"/>
  <c r="BK102"/>
  <c r="BK101"/>
  <c r="J101"/>
  <c r="J102"/>
  <c r="BE102"/>
  <c r="J59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T86"/>
  <c r="R87"/>
  <c r="R86"/>
  <c r="P87"/>
  <c r="P86"/>
  <c r="BK87"/>
  <c r="BK86"/>
  <c r="J86"/>
  <c r="J87"/>
  <c r="BE87"/>
  <c r="J58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F34"/>
  <c i="1" r="BD56"/>
  <c i="6" r="BH83"/>
  <c r="F33"/>
  <c i="1" r="BC56"/>
  <c i="6" r="BG83"/>
  <c r="F32"/>
  <c i="1" r="BB56"/>
  <c i="6" r="BF83"/>
  <c r="J31"/>
  <c i="1" r="AW56"/>
  <c i="6" r="F31"/>
  <c i="1" r="BA56"/>
  <c i="6" r="T83"/>
  <c r="T82"/>
  <c r="T81"/>
  <c r="R83"/>
  <c r="R82"/>
  <c r="R81"/>
  <c r="P83"/>
  <c r="P82"/>
  <c r="P81"/>
  <c i="1" r="AU56"/>
  <c i="6" r="BK83"/>
  <c r="BK82"/>
  <c r="J82"/>
  <c r="BK81"/>
  <c r="J81"/>
  <c r="J56"/>
  <c r="J27"/>
  <c i="1" r="AG56"/>
  <c i="6" r="J83"/>
  <c r="BE83"/>
  <c r="J30"/>
  <c i="1" r="AV56"/>
  <c i="6" r="F30"/>
  <c i="1" r="AZ56"/>
  <c i="6" r="J57"/>
  <c r="J77"/>
  <c r="F77"/>
  <c r="F75"/>
  <c r="E73"/>
  <c r="J51"/>
  <c r="F51"/>
  <c r="F49"/>
  <c r="E47"/>
  <c r="J36"/>
  <c r="J18"/>
  <c r="E18"/>
  <c r="F78"/>
  <c r="F52"/>
  <c r="J17"/>
  <c r="J12"/>
  <c r="J75"/>
  <c r="J49"/>
  <c r="E7"/>
  <c r="E71"/>
  <c r="E45"/>
  <c i="1" r="AY55"/>
  <c r="AX55"/>
  <c i="5" r="BI188"/>
  <c r="BH188"/>
  <c r="BG188"/>
  <c r="BF188"/>
  <c r="T188"/>
  <c r="T187"/>
  <c r="R188"/>
  <c r="R187"/>
  <c r="P188"/>
  <c r="P187"/>
  <c r="BK188"/>
  <c r="BK187"/>
  <c r="J187"/>
  <c r="J188"/>
  <c r="BE188"/>
  <c r="J64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2"/>
  <c r="BH182"/>
  <c r="BG182"/>
  <c r="BF182"/>
  <c r="T182"/>
  <c r="T181"/>
  <c r="R182"/>
  <c r="R181"/>
  <c r="P182"/>
  <c r="P181"/>
  <c r="BK182"/>
  <c r="BK181"/>
  <c r="J181"/>
  <c r="J182"/>
  <c r="BE182"/>
  <c r="J63"/>
  <c r="BI180"/>
  <c r="BH180"/>
  <c r="BG180"/>
  <c r="BF180"/>
  <c r="T180"/>
  <c r="T179"/>
  <c r="R180"/>
  <c r="R179"/>
  <c r="P180"/>
  <c r="P179"/>
  <c r="BK180"/>
  <c r="BK179"/>
  <c r="J179"/>
  <c r="J180"/>
  <c r="BE180"/>
  <c r="J62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8"/>
  <c r="BH158"/>
  <c r="BG158"/>
  <c r="BF158"/>
  <c r="T158"/>
  <c r="T157"/>
  <c r="R158"/>
  <c r="R157"/>
  <c r="P158"/>
  <c r="P157"/>
  <c r="BK158"/>
  <c r="BK157"/>
  <c r="J157"/>
  <c r="J158"/>
  <c r="BE158"/>
  <c r="J61"/>
  <c r="BI153"/>
  <c r="BH153"/>
  <c r="BG153"/>
  <c r="BF153"/>
  <c r="T153"/>
  <c r="T152"/>
  <c r="R153"/>
  <c r="R152"/>
  <c r="P153"/>
  <c r="P152"/>
  <c r="BK153"/>
  <c r="BK152"/>
  <c r="J152"/>
  <c r="J153"/>
  <c r="BE153"/>
  <c r="J60"/>
  <c r="BI150"/>
  <c r="BH150"/>
  <c r="BG150"/>
  <c r="BF150"/>
  <c r="T150"/>
  <c r="T149"/>
  <c r="R150"/>
  <c r="R149"/>
  <c r="P150"/>
  <c r="P149"/>
  <c r="BK150"/>
  <c r="BK149"/>
  <c r="J149"/>
  <c r="J150"/>
  <c r="BE150"/>
  <c r="J59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7"/>
  <c r="F34"/>
  <c i="1" r="BD55"/>
  <c i="5" r="BH87"/>
  <c r="F33"/>
  <c i="1" r="BC55"/>
  <c i="5" r="BG87"/>
  <c r="F32"/>
  <c i="1" r="BB55"/>
  <c i="5" r="BF87"/>
  <c r="J31"/>
  <c i="1" r="AW55"/>
  <c i="5" r="F31"/>
  <c i="1" r="BA55"/>
  <c i="5" r="T87"/>
  <c r="T86"/>
  <c r="T85"/>
  <c r="T84"/>
  <c r="R87"/>
  <c r="R86"/>
  <c r="R85"/>
  <c r="R84"/>
  <c r="P87"/>
  <c r="P86"/>
  <c r="P85"/>
  <c r="P84"/>
  <c i="1" r="AU55"/>
  <c i="5" r="BK87"/>
  <c r="BK86"/>
  <c r="J86"/>
  <c r="BK85"/>
  <c r="J85"/>
  <c r="BK84"/>
  <c r="J84"/>
  <c r="J56"/>
  <c r="J27"/>
  <c i="1" r="AG55"/>
  <c i="5" r="J87"/>
  <c r="BE87"/>
  <c r="J30"/>
  <c i="1" r="AV55"/>
  <c i="5" r="F30"/>
  <c i="1" r="AZ55"/>
  <c i="5" r="J58"/>
  <c r="J57"/>
  <c r="J80"/>
  <c r="F80"/>
  <c r="F78"/>
  <c r="E76"/>
  <c r="J51"/>
  <c r="F51"/>
  <c r="F49"/>
  <c r="E47"/>
  <c r="J36"/>
  <c r="J18"/>
  <c r="E18"/>
  <c r="F81"/>
  <c r="F52"/>
  <c r="J17"/>
  <c r="J12"/>
  <c r="J78"/>
  <c r="J49"/>
  <c r="E7"/>
  <c r="E74"/>
  <c r="E45"/>
  <c i="1" r="AY54"/>
  <c r="AX54"/>
  <c i="4"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8"/>
  <c r="BH138"/>
  <c r="BG138"/>
  <c r="BF138"/>
  <c r="T138"/>
  <c r="T137"/>
  <c r="R138"/>
  <c r="R137"/>
  <c r="P138"/>
  <c r="P137"/>
  <c r="BK138"/>
  <c r="BK137"/>
  <c r="J137"/>
  <c r="J138"/>
  <c r="BE138"/>
  <c r="J62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20"/>
  <c r="BH120"/>
  <c r="BG120"/>
  <c r="BF120"/>
  <c r="T120"/>
  <c r="T119"/>
  <c r="R120"/>
  <c r="R119"/>
  <c r="P120"/>
  <c r="P119"/>
  <c r="BK120"/>
  <c r="BK119"/>
  <c r="J119"/>
  <c r="J120"/>
  <c r="BE120"/>
  <c r="J61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T105"/>
  <c r="R106"/>
  <c r="R105"/>
  <c r="P106"/>
  <c r="P105"/>
  <c r="BK106"/>
  <c r="BK105"/>
  <c r="J105"/>
  <c r="J106"/>
  <c r="BE106"/>
  <c r="J60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7"/>
  <c r="BH97"/>
  <c r="BG97"/>
  <c r="BF97"/>
  <c r="T97"/>
  <c r="T96"/>
  <c r="R97"/>
  <c r="R96"/>
  <c r="P97"/>
  <c r="P96"/>
  <c r="BK97"/>
  <c r="BK96"/>
  <c r="J96"/>
  <c r="J97"/>
  <c r="BE97"/>
  <c r="J59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4"/>
  <c i="1" r="BD54"/>
  <c i="4" r="BH85"/>
  <c r="F33"/>
  <c i="1" r="BC54"/>
  <c i="4" r="BG85"/>
  <c r="F32"/>
  <c i="1" r="BB54"/>
  <c i="4" r="BF85"/>
  <c r="J31"/>
  <c i="1" r="AW54"/>
  <c i="4" r="F31"/>
  <c i="1" r="BA54"/>
  <c i="4" r="T85"/>
  <c r="T84"/>
  <c r="T83"/>
  <c r="T82"/>
  <c r="R85"/>
  <c r="R84"/>
  <c r="R83"/>
  <c r="R82"/>
  <c r="P85"/>
  <c r="P84"/>
  <c r="P83"/>
  <c r="P82"/>
  <c i="1" r="AU54"/>
  <c i="4" r="BK85"/>
  <c r="BK84"/>
  <c r="J84"/>
  <c r="BK83"/>
  <c r="J83"/>
  <c r="BK82"/>
  <c r="J82"/>
  <c r="J56"/>
  <c r="J27"/>
  <c i="1" r="AG54"/>
  <c i="4" r="J85"/>
  <c r="BE85"/>
  <c r="J30"/>
  <c i="1" r="AV54"/>
  <c i="4" r="F30"/>
  <c i="1" r="AZ54"/>
  <c i="4" r="J58"/>
  <c r="J57"/>
  <c r="J78"/>
  <c r="F78"/>
  <c r="F76"/>
  <c r="E74"/>
  <c r="J51"/>
  <c r="F51"/>
  <c r="F49"/>
  <c r="E47"/>
  <c r="J36"/>
  <c r="J18"/>
  <c r="E18"/>
  <c r="F79"/>
  <c r="F52"/>
  <c r="J17"/>
  <c r="J12"/>
  <c r="J76"/>
  <c r="J49"/>
  <c r="E7"/>
  <c r="E72"/>
  <c r="E45"/>
  <c i="1" r="AY53"/>
  <c r="AX53"/>
  <c i="3"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T150"/>
  <c r="R151"/>
  <c r="R150"/>
  <c r="P151"/>
  <c r="P150"/>
  <c r="BK151"/>
  <c r="BK150"/>
  <c r="J150"/>
  <c r="J151"/>
  <c r="BE151"/>
  <c r="J65"/>
  <c r="BI149"/>
  <c r="BH149"/>
  <c r="BG149"/>
  <c r="BF149"/>
  <c r="T149"/>
  <c r="T148"/>
  <c r="R149"/>
  <c r="R148"/>
  <c r="P149"/>
  <c r="P148"/>
  <c r="BK149"/>
  <c r="BK148"/>
  <c r="J148"/>
  <c r="J149"/>
  <c r="BE149"/>
  <c r="J64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T142"/>
  <c r="R143"/>
  <c r="R142"/>
  <c r="P143"/>
  <c r="P142"/>
  <c r="BK143"/>
  <c r="BK142"/>
  <c r="J142"/>
  <c r="J143"/>
  <c r="BE143"/>
  <c r="J63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T122"/>
  <c r="R123"/>
  <c r="R122"/>
  <c r="P123"/>
  <c r="P122"/>
  <c r="BK123"/>
  <c r="BK122"/>
  <c r="J122"/>
  <c r="J123"/>
  <c r="BE123"/>
  <c r="J62"/>
  <c r="BI121"/>
  <c r="BH121"/>
  <c r="BG121"/>
  <c r="BF121"/>
  <c r="T121"/>
  <c r="R121"/>
  <c r="P121"/>
  <c r="BK121"/>
  <c r="J121"/>
  <c r="BE121"/>
  <c r="BI120"/>
  <c r="BH120"/>
  <c r="BG120"/>
  <c r="BF120"/>
  <c r="T120"/>
  <c r="T119"/>
  <c r="R120"/>
  <c r="R119"/>
  <c r="P120"/>
  <c r="P119"/>
  <c r="BK120"/>
  <c r="BK119"/>
  <c r="J119"/>
  <c r="J120"/>
  <c r="BE120"/>
  <c r="J61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T105"/>
  <c r="R106"/>
  <c r="R105"/>
  <c r="P106"/>
  <c r="P105"/>
  <c r="BK106"/>
  <c r="BK105"/>
  <c r="J105"/>
  <c r="J106"/>
  <c r="BE106"/>
  <c r="J60"/>
  <c r="BI104"/>
  <c r="BH104"/>
  <c r="BG104"/>
  <c r="BF104"/>
  <c r="T104"/>
  <c r="T103"/>
  <c r="R104"/>
  <c r="R103"/>
  <c r="P104"/>
  <c r="P103"/>
  <c r="BK104"/>
  <c r="BK103"/>
  <c r="J103"/>
  <c r="J104"/>
  <c r="BE104"/>
  <c r="J59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4"/>
  <c i="1" r="BD53"/>
  <c i="3" r="BH88"/>
  <c r="F33"/>
  <c i="1" r="BC53"/>
  <c i="3" r="BG88"/>
  <c r="F32"/>
  <c i="1" r="BB53"/>
  <c i="3" r="BF88"/>
  <c r="J31"/>
  <c i="1" r="AW53"/>
  <c i="3" r="F31"/>
  <c i="1" r="BA53"/>
  <c i="3" r="T88"/>
  <c r="T87"/>
  <c r="T86"/>
  <c r="T85"/>
  <c r="R88"/>
  <c r="R87"/>
  <c r="R86"/>
  <c r="R85"/>
  <c r="P88"/>
  <c r="P87"/>
  <c r="P86"/>
  <c r="P85"/>
  <c i="1" r="AU53"/>
  <c i="3" r="BK88"/>
  <c r="BK87"/>
  <c r="J87"/>
  <c r="BK86"/>
  <c r="J86"/>
  <c r="BK85"/>
  <c r="J85"/>
  <c r="J56"/>
  <c r="J27"/>
  <c i="1" r="AG53"/>
  <c i="3" r="J88"/>
  <c r="BE88"/>
  <c r="J30"/>
  <c i="1" r="AV53"/>
  <c i="3" r="F30"/>
  <c i="1" r="AZ53"/>
  <c i="3" r="J58"/>
  <c r="J57"/>
  <c r="J81"/>
  <c r="F81"/>
  <c r="F79"/>
  <c r="E77"/>
  <c r="J51"/>
  <c r="F51"/>
  <c r="F49"/>
  <c r="E47"/>
  <c r="J36"/>
  <c r="J18"/>
  <c r="E18"/>
  <c r="F82"/>
  <c r="F52"/>
  <c r="J17"/>
  <c r="J12"/>
  <c r="J79"/>
  <c r="J49"/>
  <c r="E7"/>
  <c r="E75"/>
  <c r="E45"/>
  <c i="1" r="AY52"/>
  <c r="AX52"/>
  <c i="2" r="BI93"/>
  <c r="BH93"/>
  <c r="BG93"/>
  <c r="BF93"/>
  <c r="T93"/>
  <c r="T92"/>
  <c r="R93"/>
  <c r="R92"/>
  <c r="P93"/>
  <c r="P92"/>
  <c r="BK93"/>
  <c r="BK92"/>
  <c r="J92"/>
  <c r="J93"/>
  <c r="BE93"/>
  <c r="J62"/>
  <c r="BI91"/>
  <c r="BH91"/>
  <c r="BG91"/>
  <c r="BF91"/>
  <c r="T91"/>
  <c r="T90"/>
  <c r="R91"/>
  <c r="R90"/>
  <c r="P91"/>
  <c r="P90"/>
  <c r="BK91"/>
  <c r="BK90"/>
  <c r="J90"/>
  <c r="J91"/>
  <c r="BE91"/>
  <c r="J61"/>
  <c r="BI89"/>
  <c r="BH89"/>
  <c r="BG89"/>
  <c r="BF89"/>
  <c r="T89"/>
  <c r="T88"/>
  <c r="R89"/>
  <c r="R88"/>
  <c r="P89"/>
  <c r="P88"/>
  <c r="BK89"/>
  <c r="BK88"/>
  <c r="J88"/>
  <c r="J89"/>
  <c r="BE89"/>
  <c r="J60"/>
  <c r="BI87"/>
  <c r="BH87"/>
  <c r="BG87"/>
  <c r="BF87"/>
  <c r="T87"/>
  <c r="T86"/>
  <c r="R87"/>
  <c r="R86"/>
  <c r="P87"/>
  <c r="P86"/>
  <c r="BK87"/>
  <c r="BK86"/>
  <c r="J86"/>
  <c r="J87"/>
  <c r="BE87"/>
  <c r="J59"/>
  <c r="BI85"/>
  <c r="F34"/>
  <c i="1" r="BD52"/>
  <c i="2" r="BH85"/>
  <c r="F33"/>
  <c i="1" r="BC52"/>
  <c i="2" r="BG85"/>
  <c r="F32"/>
  <c i="1" r="BB52"/>
  <c i="2" r="BF85"/>
  <c r="J31"/>
  <c i="1" r="AW52"/>
  <c i="2" r="F31"/>
  <c i="1" r="BA52"/>
  <c i="2" r="T85"/>
  <c r="T84"/>
  <c r="T83"/>
  <c r="T82"/>
  <c r="R85"/>
  <c r="R84"/>
  <c r="R83"/>
  <c r="R82"/>
  <c r="P85"/>
  <c r="P84"/>
  <c r="P83"/>
  <c r="P82"/>
  <c i="1" r="AU52"/>
  <c i="2" r="BK85"/>
  <c r="BK84"/>
  <c r="J84"/>
  <c r="BK83"/>
  <c r="J83"/>
  <c r="BK82"/>
  <c r="J82"/>
  <c r="J56"/>
  <c r="J27"/>
  <c i="1" r="AG52"/>
  <c i="2" r="J85"/>
  <c r="BE85"/>
  <c r="J30"/>
  <c i="1" r="AV52"/>
  <c i="2" r="F30"/>
  <c i="1" r="AZ52"/>
  <c i="2" r="J58"/>
  <c r="J57"/>
  <c r="J78"/>
  <c r="F78"/>
  <c r="F76"/>
  <c r="E74"/>
  <c r="J51"/>
  <c r="F51"/>
  <c r="F49"/>
  <c r="E47"/>
  <c r="J36"/>
  <c r="J18"/>
  <c r="E18"/>
  <c r="F79"/>
  <c r="F52"/>
  <c r="J17"/>
  <c r="J12"/>
  <c r="J76"/>
  <c r="J49"/>
  <c r="E7"/>
  <c r="E72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8"/>
  <c r="AN58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<sst xmlns="http://schemas.openxmlformats.org/spreadsheetml/2006/main">
  <si>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</si>
  <si>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</si>
  <si>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</si>
  <si>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</si>
  <si>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</si>
  <si>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</si>
  <si>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</si>
  <si>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{91fad231-0cb1-4afd-8888-c34091a44491}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</si>
  <si>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</si>
  <si>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</si>
  <si>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</si>
  <si>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</si>
  <si>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</si>
  <si>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</si>
  <si>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</si>
  <si>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</si>
  <si>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18028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</si>
  <si>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</si>
  <si>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</si>
  <si>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ulice Na Rejdišti</t>
  </si>
  <si>
    <t>KSO:</t>
  </si>
  <si>
    <t/>
  </si>
  <si>
    <t>CC-CZ:</t>
  </si>
  <si>
    <t>Místo:</t>
  </si>
  <si>
    <t>Nymburk</t>
  </si>
  <si>
    <t>Datum:</t>
  </si>
  <si>
    <t>21. 3. 2018</t>
  </si>
  <si>
    <t>Zadavatel:</t>
  </si>
  <si>
    <t>IČ:</t>
  </si>
  <si>
    <t>00239500</t>
  </si>
  <si>
    <t>MÚ Nymburk, Náměstí Přemyslovců 163, Nymburk</t>
  </si>
  <si>
    <t>DIČ:</t>
  </si>
  <si>
    <t>Uchazeč:</t>
  </si>
  <si>
    <t>Vyplň údaj</t>
  </si>
  <si>
    <t>Projektant:</t>
  </si>
  <si>
    <t>28503864</t>
  </si>
  <si>
    <t>TaK Architects s.r.o., Hollarovo nám. 2, Praha 3</t>
  </si>
  <si>
    <t>True</t>
  </si>
  <si>
    <t>Poznámka:</t>
  </si>
  <si>
    <t xml:space="preserve">Soupisy stavebních prací, dodávek a služeb jsou zpracovány kombinací cenové soustavy zpracované společností ÚRS Praha, a.s., pro rok 2018 a individuálního popisu. Veškeré položky obsažené v soupise, u nichž je definován i příslušný sborník jsou převzaty z cenové soustavy ÚRS Praha, a.s., ostatní položky jsou definovány individuálním popisem. _x000d_
Obsah jednotlivých položek, způsob měření a ostatní další podmínky definující obsah a použití jednotlivých položek jsou obsaženy v úvodních ustanoveních příslušných sborníků, které jsou volně dostupné na elektronické adrese www.urspraha.cz_x000d_
Nedílnou součástí výkazu výměr, pro správné a úplné ocenění nabízených výkonů a dodávek, je projektová dokumentace a technická zpráva, včetně všech podrobnějších popisů výrobků, materiálového a barevného řešení, včetně způsobu provádění_x000d_
Nabídková cena zahrnuje též podmínky daného staveniště, včetně vlivu požadovaných termínů realizace a smluvních podmínek_x000d_
Zhotovitel prověřií soulad výkazu výměr s projektovou dokumentací a na případné nesrovnalosti upozorní před podpisem smlouvy o dílo, resp. před zahájením stavby_x000d_
_x000d_
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</si>
  <si>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</si>
  <si>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</si>
  <si>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</si>
  <si>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</si>
  <si>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</si>
  <si>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</si>
  <si>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</si>
  <si>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</si>
  <si>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</si>
  <si>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</si>
  <si>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</si>
  <si>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</si>
  <si>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</si>
  <si>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</si>
  <si>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</si>
  <si>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</si>
  <si>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</si>
  <si>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</si>
  <si>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</si>
  <si>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</si>
  <si>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</si>
  <si>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</si>
  <si>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</si>
  <si>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</si>
  <si>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</si>
  <si>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</si>
  <si>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</si>
  <si>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</si>
  <si>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</si>
  <si>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</si>
  <si>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</si>
  <si>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</si>
  <si>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</si>
  <si>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</si>
  <si>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</si>
  <si>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</si>
  <si>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</si>
  <si>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</si>
  <si>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</si>
  <si>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100</t>
  </si>
  <si>
    <t>VRN</t>
  </si>
  <si>
    <t>VON</t>
  </si>
  <si>
    <t>1</t>
  </si>
  <si>
    <t>{b59ba6dd-ad93-4183-b822-fa7b1d9ee773}</t>
  </si>
  <si>
    <t>2</t>
  </si>
  <si>
    <t>200</t>
  </si>
  <si>
    <t>Komunikace</t>
  </si>
  <si>
    <t>STA</t>
  </si>
  <si>
    <t>{64ee0e86-88e0-4695-ab17-7ff259be08f8}</t>
  </si>
  <si>
    <t>300</t>
  </si>
  <si>
    <t>Sadové úpravy</t>
  </si>
  <si>
    <t>{6c951641-8776-4a8f-b40d-60fe13afb433}</t>
  </si>
  <si>
    <t>400</t>
  </si>
  <si>
    <t>Dešťová kanalizace</t>
  </si>
  <si>
    <t>ING</t>
  </si>
  <si>
    <t>{d04a7e13-12f4-416c-8d07-1d287f77e2d8}</t>
  </si>
  <si>
    <t>500</t>
  </si>
  <si>
    <t>Veřejné osvětlení</t>
  </si>
  <si>
    <t>{600458aa-68e1-423f-9d8a-83d8c4c245ce}</t>
  </si>
  <si>
    <t>600</t>
  </si>
  <si>
    <t>Mobiliář</t>
  </si>
  <si>
    <t>{db841581-c728-4ce1-85a2-ec95e9ab75fa}</t>
  </si>
  <si>
    <t>700</t>
  </si>
  <si>
    <t>Úprava ulice Na příkopě</t>
  </si>
  <si>
    <t>{84f40983-453e-417d-9c55-15c188216bbe}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</si>
  <si>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</si>
  <si>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</si>
  <si>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</si>
  <si>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</si>
  <si>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</si>
  <si>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</si>
  <si>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</si>
  <si>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100 - VRN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</si>
  <si>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</si>
  <si>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</si>
  <si>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</si>
  <si>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</si>
  <si>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</si>
  <si>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</si>
  <si>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</si>
  <si>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</si>
  <si>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</si>
  <si>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</si>
  <si>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</si>
  <si>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</si>
  <si>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</si>
  <si>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</si>
  <si>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</si>
  <si>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</si>
  <si>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</si>
  <si>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</si>
  <si>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</si>
  <si>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</si>
  <si>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</si>
  <si>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</si>
  <si>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</si>
  <si>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</si>
  <si>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</si>
  <si>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</si>
  <si>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</si>
  <si>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</si>
  <si>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</si>
  <si>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</si>
  <si>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</si>
  <si>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</si>
  <si>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010001000</t>
  </si>
  <si>
    <t>Kč</t>
  </si>
  <si>
    <t>CS ÚRS 2018 01</t>
  </si>
  <si>
    <t>1024</t>
  </si>
  <si>
    <t>-1331360106</t>
  </si>
  <si>
    <t>VRN3</t>
  </si>
  <si>
    <t>Zařízení staveniště</t>
  </si>
  <si>
    <t>030001000</t>
  </si>
  <si>
    <t>-152609912</t>
  </si>
  <si>
    <t>VRN4</t>
  </si>
  <si>
    <t>Inženýrská činnost</t>
  </si>
  <si>
    <t>3</t>
  </si>
  <si>
    <t>040001000</t>
  </si>
  <si>
    <t>983659061</t>
  </si>
  <si>
    <t>VRN5</t>
  </si>
  <si>
    <t>Finanční náklady</t>
  </si>
  <si>
    <t>4</t>
  </si>
  <si>
    <t>050001000</t>
  </si>
  <si>
    <t>-832390730</t>
  </si>
  <si>
    <t>VRN7</t>
  </si>
  <si>
    <t>Provozní vlivy</t>
  </si>
  <si>
    <t>070001000</t>
  </si>
  <si>
    <t>-197638629</t>
  </si>
  <si>
    <t>200 - Komunikace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</si>
  <si>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</si>
  <si>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</si>
  <si>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</si>
  <si>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</si>
  <si>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</si>
  <si>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</si>
  <si>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</si>
  <si>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</si>
  <si>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OST - Ostatní</t>
  </si>
  <si>
    <t>HSV</t>
  </si>
  <si>
    <t>Práce a dodávky HSV</t>
  </si>
  <si>
    <t>Zemní práce</t>
  </si>
  <si>
    <t>113106111</t>
  </si>
  <si>
    <t>Rozebrání dlažeb komunikací pro pěší s přemístěním hmot na skládku na vzdálenost do 3 m nebo s naložením na dopravní prostředek s ložem z kameniva nebo živice a s jakoukoliv výplní spár ručně z mozaiky</t>
  </si>
  <si>
    <t>m2</t>
  </si>
  <si>
    <t>1560458433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</si>
  <si>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</si>
  <si>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</si>
  <si>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-1989161581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</si>
  <si>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</si>
  <si>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</si>
  <si>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244496567</t>
  </si>
  <si>
    <t>113106521</t>
  </si>
  <si>
    <t>Rozebrání dlažeb a dílců vozovek a ploch s přemístěním hmot na skládku na vzdálenost do 3 m nebo s naložením na dopravní prostředek, s jakoukoliv výplní spár strojně plochy jednotlivě přes 200 m2 z drobných kostek nebo odseků s ložem z kameniva těženého</t>
  </si>
  <si>
    <t>529031102</t>
  </si>
  <si>
    <t>113107131</t>
  </si>
  <si>
    <t>Odstranění podkladů nebo krytů ručně s přemístěním hmot na skládku na vzdálenost do 3 m nebo s naložením na dopravní prostředek z betonu prostého, o tl. vrstvy přes 100 do 150 mm</t>
  </si>
  <si>
    <t>-2144162976</t>
  </si>
  <si>
    <t>6</t>
  </si>
  <si>
    <t>11315435</t>
  </si>
  <si>
    <t>Frézování živičného podkladu nebo krytu s naložením na dopravní prostředek plochy přes 1 000 do 10 000 m2 s překážkami v trase pruhu šířky do 1 m, tloušťky vrstvy 60 mm</t>
  </si>
  <si>
    <t>1019294494</t>
  </si>
  <si>
    <t>7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</si>
  <si>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</si>
  <si>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</si>
  <si>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</si>
  <si>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1365746724</t>
  </si>
  <si>
    <t>8</t>
  </si>
  <si>
    <t>113203111</t>
  </si>
  <si>
    <t>Vytrhání obrub s vybouráním lože, s přemístěním hmot na skládku na vzdálenost do 3 m nebo s naložením na dopravní prostředek z dlažebních kostek</t>
  </si>
  <si>
    <t>-1545545270</t>
  </si>
  <si>
    <t>9</t>
  </si>
  <si>
    <t>122202203</t>
  </si>
  <si>
    <t>Odkopávky a prokopávky nezapažené pro silnice s přemístěním výkopku v příčných profilech na vzdálenost do 15 m nebo s naložením na dopravní prostředek v hornině tř. 3 přes 1 000 do 5 000 m3</t>
  </si>
  <si>
    <t>m3</t>
  </si>
  <si>
    <t>883686195</t>
  </si>
  <si>
    <t>10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</si>
  <si>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</si>
  <si>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</si>
  <si>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-1168289589</t>
  </si>
  <si>
    <t>11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</si>
  <si>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</si>
  <si>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</si>
  <si>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-1156814959</t>
  </si>
  <si>
    <t>12</t>
  </si>
  <si>
    <t>171201201</t>
  </si>
  <si>
    <t>Uložení sypaniny na skládky</t>
  </si>
  <si>
    <t>1010365120</t>
  </si>
  <si>
    <t>13</t>
  </si>
  <si>
    <t>171201211</t>
  </si>
  <si>
    <t>Poplatek za uložení stavebního odpadu na skládce (skládkovné) zeminy a kameniva zatříděného do Katalogu odpadů pod kódem 170 504</t>
  </si>
  <si>
    <t>t</t>
  </si>
  <si>
    <t>1995795369</t>
  </si>
  <si>
    <t>14</t>
  </si>
  <si>
    <t>181951102</t>
  </si>
  <si>
    <t>Úprava pláně vyrovnáním výškových rozdílů v hornině tř. 1 až 4 se zhutněním</t>
  </si>
  <si>
    <t>923003878</t>
  </si>
  <si>
    <t>184818241</t>
  </si>
  <si>
    <t>Ochrana kmene bedněním před poškozením stavebním provozem zřízení včetně odstranění výšky bednění přes 2 do 3 m průměru kmene do 300 mm</t>
  </si>
  <si>
    <t>kus</t>
  </si>
  <si>
    <t>758188865</t>
  </si>
  <si>
    <t>Vodorovné konstrukce</t>
  </si>
  <si>
    <t>16</t>
  </si>
  <si>
    <t>451457777</t>
  </si>
  <si>
    <t>Podklad nebo lože pod dlažbu (přídlažbu) v ploše vodorovné nebo ve sklonu do 1:5, tloušťky od 30 do 50 mm z cementové malty</t>
  </si>
  <si>
    <t>688545416</t>
  </si>
  <si>
    <t>Komunikace pozemní</t>
  </si>
  <si>
    <t>17</t>
  </si>
  <si>
    <t>564851111</t>
  </si>
  <si>
    <t>Podklad ze štěrkodrti ŠD s rozprostřením a zhutněním, po zhutnění tl. 150 mm</t>
  </si>
  <si>
    <t>375327562</t>
  </si>
  <si>
    <t>18</t>
  </si>
  <si>
    <t>564861111</t>
  </si>
  <si>
    <t>Podklad ze štěrkodrti ŠD s rozprostřením a zhutněním, po zhutnění tl. 200 mm</t>
  </si>
  <si>
    <t>-1097125024</t>
  </si>
  <si>
    <t>19</t>
  </si>
  <si>
    <t>564871111</t>
  </si>
  <si>
    <t>Podklad ze štěrkodrti ŠD s rozprostřením a zhutněním, po zhutnění tl. 250 mm</t>
  </si>
  <si>
    <t>568954851</t>
  </si>
  <si>
    <t>20</t>
  </si>
  <si>
    <t>567132112</t>
  </si>
  <si>
    <t>Podklad ze směsi stmelené cementem SC bez dilatačních spár, s rozprostřením a zhutněním SC C 8/10 (KSC I), po zhutnění tl. 170 mm</t>
  </si>
  <si>
    <t>-1868528050</t>
  </si>
  <si>
    <t>57190411</t>
  </si>
  <si>
    <t>Posyp krytu lomovými výsivkami</t>
  </si>
  <si>
    <t>-1929677369</t>
  </si>
  <si>
    <t>22</t>
  </si>
  <si>
    <t>591211111</t>
  </si>
  <si>
    <t>Kladení dlažby z kostek s provedením lože do tl. 50 mm, s vyplněním spár, s dvojím beraněním a se smetením přebytečného materiálu na krajnici drobných z kamene, do lože z kameniva těženého</t>
  </si>
  <si>
    <t>560604649</t>
  </si>
  <si>
    <t>23</t>
  </si>
  <si>
    <t>M</t>
  </si>
  <si>
    <t>58380124</t>
  </si>
  <si>
    <t>kostka dlažební žula drobná</t>
  </si>
  <si>
    <t>616489337</t>
  </si>
  <si>
    <t>24</t>
  </si>
  <si>
    <t>58380125</t>
  </si>
  <si>
    <t>kostka dlažební čedič drobná 1. jakost, velikost 12cm</t>
  </si>
  <si>
    <t>979023282</t>
  </si>
  <si>
    <t>25</t>
  </si>
  <si>
    <t>591411111</t>
  </si>
  <si>
    <t>Kladení dlažby z mozaiky komunikací pro pěší s vyplněním spár, s dvojím beraněním a se smetením přebytečného materiálu na vzdálenost do 3 m jednobarevné, s ložem tl. do 40 mm z kameniva</t>
  </si>
  <si>
    <t>1272492879</t>
  </si>
  <si>
    <t>26</t>
  </si>
  <si>
    <t>58380013</t>
  </si>
  <si>
    <t>mozaika dlažební, žula 4/6 cm 1,tř.</t>
  </si>
  <si>
    <t>-641654059</t>
  </si>
  <si>
    <t>27</t>
  </si>
  <si>
    <t>596811120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</si>
  <si>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</si>
  <si>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-1247432270</t>
  </si>
  <si>
    <t>28</t>
  </si>
  <si>
    <t>592001</t>
  </si>
  <si>
    <t>Polymerbetonová chodníková deska 200x200x60mm, barva bílá, pro nevidomé</t>
  </si>
  <si>
    <t>-1941437340</t>
  </si>
  <si>
    <t>29</t>
  </si>
  <si>
    <t>592002</t>
  </si>
  <si>
    <t>Polymerbetonová chodníková deska 250x250x60mm, barva přírodní</t>
  </si>
  <si>
    <t>1590508632</t>
  </si>
  <si>
    <t>Trubní vedení</t>
  </si>
  <si>
    <t>30</t>
  </si>
  <si>
    <t>899331111</t>
  </si>
  <si>
    <t>Výšková úprava uličního vstupu nebo vpusti do 200 mm zvýšením poklopu</t>
  </si>
  <si>
    <t>-103514343</t>
  </si>
  <si>
    <t>31</t>
  </si>
  <si>
    <t>899431111</t>
  </si>
  <si>
    <t>Výšková úprava uličního vstupu nebo vpusti do 200 mm zvýšením krycího hrnce, šoupěte nebo hydrantu bez úpravy armatur</t>
  </si>
  <si>
    <t>1574828260</t>
  </si>
  <si>
    <t>Ostatní konstrukce a práce, bourání</t>
  </si>
  <si>
    <t>32</t>
  </si>
  <si>
    <t>914111111</t>
  </si>
  <si>
    <t>Montáž svislé dopravní značky základní velikosti do 1 m2 objímkami na sloupky nebo konzoly</t>
  </si>
  <si>
    <t>1212611071</t>
  </si>
  <si>
    <t>33</t>
  </si>
  <si>
    <t>4044404</t>
  </si>
  <si>
    <t>Značka dopravní dle PD</t>
  </si>
  <si>
    <t>-1292396919</t>
  </si>
  <si>
    <t>34</t>
  </si>
  <si>
    <t>914511112</t>
  </si>
  <si>
    <t>Montáž sloupku dopravních značek délky do 3,5 m do hliníkové patky</t>
  </si>
  <si>
    <t>1369291867</t>
  </si>
  <si>
    <t>35</t>
  </si>
  <si>
    <t>40445225</t>
  </si>
  <si>
    <t>sloupek Zn pro dopravní značku D 60mm v 350mm</t>
  </si>
  <si>
    <t>-2047857675</t>
  </si>
  <si>
    <t>36</t>
  </si>
  <si>
    <t>916111122</t>
  </si>
  <si>
    <t>Osazení silniční obruby z dlažebních kostek v jedné řadě s ložem tl. přes 50 do 100 mm, s vyplněním a zatřením spár cementovou maltou z drobných kostek bez boční opěry, do lože z betonu prostého tř. C 12/15</t>
  </si>
  <si>
    <t>-758218557</t>
  </si>
  <si>
    <t>37</t>
  </si>
  <si>
    <t>560008558</t>
  </si>
  <si>
    <t>38</t>
  </si>
  <si>
    <t>916111123</t>
  </si>
  <si>
    <t>Osazení silniční obruby z dlažebních kostek v jedné řadě s ložem tl. přes 50 do 100 mm, s vyplněním a zatřením spár cementovou maltou z drobných kostek s boční opěrou z betonu prostého tř. C 12/15, do lože z betonu prostého téže značky</t>
  </si>
  <si>
    <t>383578455</t>
  </si>
  <si>
    <t>39</t>
  </si>
  <si>
    <t>-1236592882</t>
  </si>
  <si>
    <t>40</t>
  </si>
  <si>
    <t>916231</t>
  </si>
  <si>
    <t>Osazení pásoviny podél mlatové plochy</t>
  </si>
  <si>
    <t>-1579879157</t>
  </si>
  <si>
    <t>41</t>
  </si>
  <si>
    <t>55399012</t>
  </si>
  <si>
    <t>Ocelová pásovina s navařenými kotvícími trny</t>
  </si>
  <si>
    <t>kg</t>
  </si>
  <si>
    <t>-1764438615</t>
  </si>
  <si>
    <t>42</t>
  </si>
  <si>
    <t>916241213</t>
  </si>
  <si>
    <t>Osazení obrubníku kamenného se zřízením lože, s vyplněním a zatřením spár cementovou maltou stojatého s boční opěrou z betonu prostého, do lože z betonu prostého</t>
  </si>
  <si>
    <t>-1898184765</t>
  </si>
  <si>
    <t>43</t>
  </si>
  <si>
    <t>58380220</t>
  </si>
  <si>
    <t>krajník silniční kamenný, žula řezaná 600-1500x200x250mm</t>
  </si>
  <si>
    <t>785667283</t>
  </si>
  <si>
    <t>44</t>
  </si>
  <si>
    <t>916991121</t>
  </si>
  <si>
    <t>Lože pod obrubníky, krajníky nebo obruby z dlažebních kostek z betonu prostého tř. C 16/20</t>
  </si>
  <si>
    <t>-1744885900</t>
  </si>
  <si>
    <t>45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</si>
  <si>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</si>
  <si>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</si>
  <si>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69965109</t>
  </si>
  <si>
    <t>46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</si>
  <si>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</si>
  <si>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</si>
  <si>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17141230</t>
  </si>
  <si>
    <t>47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</si>
  <si>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</si>
  <si>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</si>
  <si>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-167569083</t>
  </si>
  <si>
    <t>48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</si>
  <si>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</si>
  <si>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</si>
  <si>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-1252132557</t>
  </si>
  <si>
    <t>49</t>
  </si>
  <si>
    <t>979071121</t>
  </si>
  <si>
    <t>Očištění vybouraných dlažebních kostek od spojovacího materiálu, s uložením očištěných kostek na skládku, s odklizením odpadových hmot na hromady a s odklizením vybouraných kostek na vzdálenost do 3 m drobných, s původním vyplněním spár kamenivem těženým</t>
  </si>
  <si>
    <t>-1958151147</t>
  </si>
  <si>
    <t>50</t>
  </si>
  <si>
    <t>979071131</t>
  </si>
  <si>
    <t>Očištění vybouraných dlažebních kostek od spojovacího materiálu, s uložením očištěných kostek na skládku, s odklizením odpadových hmot na hromady a s odklizením vybouraných kostek na vzdálenost do 3 m mozaikových, s původním vyplněním spár kamenivem těženým nebo cementovou maltou</t>
  </si>
  <si>
    <t>-785657919</t>
  </si>
  <si>
    <t>997</t>
  </si>
  <si>
    <t>Přesun sutě</t>
  </si>
  <si>
    <t>51</t>
  </si>
  <si>
    <t>997221551</t>
  </si>
  <si>
    <t>Vodorovná doprava suti bez naložení, ale se složením a s hrubým urovnáním ze sypkých materiálů, na vzdálenost do 1 km</t>
  </si>
  <si>
    <t>-1455925567</t>
  </si>
  <si>
    <t>52</t>
  </si>
  <si>
    <t>997221559</t>
  </si>
  <si>
    <t>Vodorovná doprava suti bez naložení, ale se složením a s hrubým urovnáním Příplatek k ceně za každý další i započatý 1 km přes 1 km</t>
  </si>
  <si>
    <t>-1085456512</t>
  </si>
  <si>
    <t>53</t>
  </si>
  <si>
    <t>997221571</t>
  </si>
  <si>
    <t>Vodorovná doprava vybouraných hmot bez naložení, ale se složením a s hrubým urovnáním na vzdálenost do 1 km</t>
  </si>
  <si>
    <t>1865944462</t>
  </si>
  <si>
    <t>54</t>
  </si>
  <si>
    <t>997221815</t>
  </si>
  <si>
    <t>Poplatek za uložení stavebního odpadu na skládce (skládkovné) z prostého betonu zatříděného do Katalogu odpadů pod kódem 170 101</t>
  </si>
  <si>
    <t>-328664994</t>
  </si>
  <si>
    <t>55</t>
  </si>
  <si>
    <t>997221845</t>
  </si>
  <si>
    <t>Poplatek za uložení stavebního odpadu na skládce (skládkovné) asfaltového bez obsahu dehtu zatříděného do Katalogu odpadů pod kódem 170 302</t>
  </si>
  <si>
    <t>1223773075</t>
  </si>
  <si>
    <t>998</t>
  </si>
  <si>
    <t>Přesun hmot</t>
  </si>
  <si>
    <t>56</t>
  </si>
  <si>
    <t>998223011</t>
  </si>
  <si>
    <t>Přesun hmot pro pozemní komunikace s krytem dlážděným dopravní vzdálenost do 200 m jakékoliv délky objektu</t>
  </si>
  <si>
    <t>-467347532</t>
  </si>
  <si>
    <t>OST</t>
  </si>
  <si>
    <t>Ostatní</t>
  </si>
  <si>
    <t>57</t>
  </si>
  <si>
    <t>001001</t>
  </si>
  <si>
    <t>Rezerva pro práce na úpravě pláně a ostatní práce</t>
  </si>
  <si>
    <t>512</t>
  </si>
  <si>
    <t>304912817</t>
  </si>
  <si>
    <t>58</t>
  </si>
  <si>
    <t>001002</t>
  </si>
  <si>
    <t>Vytyčení stavbou dotčených inženýrských sítí jejich správci a jejich ochrana před poškozením během výstavby</t>
  </si>
  <si>
    <t>soub</t>
  </si>
  <si>
    <t>1481488768</t>
  </si>
  <si>
    <t>59</t>
  </si>
  <si>
    <t>001003</t>
  </si>
  <si>
    <t>Pasportizace objektů, komunikací a konstrukcí dotčených stavbou</t>
  </si>
  <si>
    <t>1923907904</t>
  </si>
  <si>
    <t>300 - Sadové úpravy</t>
  </si>
  <si>
    <t xml:space="preserve">    ODZ - ODSTRANĚNÍ ZELENĚ</t>
  </si>
  <si>
    <t xml:space="preserve">    ORN - ORNICE</t>
  </si>
  <si>
    <t xml:space="preserve">    TRA - TRÁVNÍK</t>
  </si>
  <si>
    <t xml:space="preserve">    STR - STROMY</t>
  </si>
  <si>
    <t xml:space="preserve">    KER - KEŘE</t>
  </si>
  <si>
    <t>ODZ</t>
  </si>
  <si>
    <t>ODSTRANĚNÍ ZELENĚ</t>
  </si>
  <si>
    <t>111201101</t>
  </si>
  <si>
    <t>Odstranění křovin a stromů s odstraněním kořenů průměru kmene do 100 mm do sklonu terénu 1 : 5, při celkové ploše do 1 000 m2</t>
  </si>
  <si>
    <t>-1710884673</t>
  </si>
  <si>
    <t>112101101</t>
  </si>
  <si>
    <t>Odstranění stromů s odřezáním kmene a s odvětvením listnatých, průměru kmene přes 100 do 300 mm</t>
  </si>
  <si>
    <t>-1224409403</t>
  </si>
  <si>
    <t>112101102</t>
  </si>
  <si>
    <t>Odstranění stromů s odřezáním kmene a s odvětvením listnatých, průměru kmene přes 300 do 500 mm</t>
  </si>
  <si>
    <t>1625774624</t>
  </si>
  <si>
    <t>112101103</t>
  </si>
  <si>
    <t>Odstranění stromů s odřezáním kmene a s odvětvením listnatých, průměru kmene přes 500 do 700 mm</t>
  </si>
  <si>
    <t>734018106</t>
  </si>
  <si>
    <t>112201101</t>
  </si>
  <si>
    <t>Odstranění pařezů s jejich vykopáním, vytrháním nebo odstřelením, s přesekáním kořenů průměru přes 100 do 300 mm</t>
  </si>
  <si>
    <t>1760876936</t>
  </si>
  <si>
    <t>112201102</t>
  </si>
  <si>
    <t>Odstranění pařezů s jejich vykopáním, vytrháním nebo odstřelením, s přesekáním kořenů průměru přes 300 do 500 mm</t>
  </si>
  <si>
    <t>-1727098936</t>
  </si>
  <si>
    <t>112201103</t>
  </si>
  <si>
    <t>Odstranění pařezů s jejich vykopáním, vytrháním nebo odstřelením, s přesekáním kořenů průměru přes 500 do 700 mm</t>
  </si>
  <si>
    <t>1319972457</t>
  </si>
  <si>
    <t>174201201</t>
  </si>
  <si>
    <t>Zásyp jam po pařezech výkopkem z horniny získané při dobývání pařezů s hrubým urovnáním povrchu zasypávky průměru pařezu přes 100 do 300 mm</t>
  </si>
  <si>
    <t>-2092580853</t>
  </si>
  <si>
    <t>174201202</t>
  </si>
  <si>
    <t>Zásyp jam po pařezech výkopkem z horniny získané při dobývání pařezů s hrubým urovnáním povrchu zasypávky průměru pařezu přes 300 do 500 mm</t>
  </si>
  <si>
    <t>1500927985</t>
  </si>
  <si>
    <t>174201203</t>
  </si>
  <si>
    <t>Zásyp jam po pařezech výkopkem z horniny získané při dobývání pařezů s hrubým urovnáním povrchu zasypávky průměru pařezu přes 500 do 700 mm</t>
  </si>
  <si>
    <t>868926972</t>
  </si>
  <si>
    <t>ODZ 001</t>
  </si>
  <si>
    <t>Ekologická likvidace dřevní hmoty např. štěpkováním</t>
  </si>
  <si>
    <t>kompl</t>
  </si>
  <si>
    <t>1782506437</t>
  </si>
  <si>
    <t>ORN</t>
  </si>
  <si>
    <t>ORNICE</t>
  </si>
  <si>
    <t>121101101</t>
  </si>
  <si>
    <t>Sejmutí ornice nebo lesní půdy s vodorovným přemístěním na hromady v místě upotřebení nebo na dočasné či trvalé skládky se složením, na vzdálenost do 50 m</t>
  </si>
  <si>
    <t>772494170</t>
  </si>
  <si>
    <t>-575705280</t>
  </si>
  <si>
    <t>P</t>
  </si>
  <si>
    <t>Poznámka k položce:
na dočasnou deponii pro další použití a zpět</t>
  </si>
  <si>
    <t>VV</t>
  </si>
  <si>
    <t>200*2 'Přepočtené koeficientem množství</t>
  </si>
  <si>
    <t>1464236778</t>
  </si>
  <si>
    <t>400*5 'Přepočtené koeficientem množství</t>
  </si>
  <si>
    <t>167101102</t>
  </si>
  <si>
    <t>Nakládání, skládání a překládání neulehlého výkopku nebo sypaniny nakládání, množství přes 100 m3, z hornin tř. 1 až 4</t>
  </si>
  <si>
    <t>2081824923</t>
  </si>
  <si>
    <t>181301113</t>
  </si>
  <si>
    <t>Rozprostření a urovnání ornice v rovině nebo ve svahu sklonu do 1:5 při souvislé ploše přes 500 m2, tl. vrstvy přes 150 do 200 mm</t>
  </si>
  <si>
    <t>202297145</t>
  </si>
  <si>
    <t>TRA</t>
  </si>
  <si>
    <t>TRÁVNÍK</t>
  </si>
  <si>
    <t>181151311</t>
  </si>
  <si>
    <t>Plošná úprava terénu v zemině tř. 1 až 4 s urovnáním povrchu bez doplnění ornice souvislé plochy přes 500 m2 při nerovnostech terénu přes 50 do 100 mm v rovině nebo na svahu do 1:5</t>
  </si>
  <si>
    <t>267675113</t>
  </si>
  <si>
    <t>181411131</t>
  </si>
  <si>
    <t>Založení trávníku na půdě předem připravené plochy do 1000 m2 výsevem včetně utažení parkového v rovině nebo na svahu do 1:5</t>
  </si>
  <si>
    <t>-1271301489</t>
  </si>
  <si>
    <t>00572410</t>
  </si>
  <si>
    <t>osivo směs travní parková</t>
  </si>
  <si>
    <t>1439799509</t>
  </si>
  <si>
    <t>1238*0,025 'Přepočtené koeficientem množství</t>
  </si>
  <si>
    <t>184802111</t>
  </si>
  <si>
    <t>Chemické odplevelení půdy před založením kultury, trávníku nebo zpevněných ploch o výměře jednotlivě přes 20 m2 v rovině nebo na svahu do 1:5 postřikem na široko</t>
  </si>
  <si>
    <t>-1056903179</t>
  </si>
  <si>
    <t>184802611</t>
  </si>
  <si>
    <t>Chemické odplevelení po založení kultury v rovině nebo na svahu do 1:5 postřikem na široko</t>
  </si>
  <si>
    <t>-317820729</t>
  </si>
  <si>
    <t>185802113</t>
  </si>
  <si>
    <t>Hnojení půdy nebo trávníku v rovině nebo na svahu do 1:5 umělým hnojivem na široko</t>
  </si>
  <si>
    <t>79007497</t>
  </si>
  <si>
    <t>1340*3E-05 'Přepočtené koeficientem množství</t>
  </si>
  <si>
    <t>25191155</t>
  </si>
  <si>
    <t>hnojivo průmyslové Cererit</t>
  </si>
  <si>
    <t>-357371982</t>
  </si>
  <si>
    <t>185803111</t>
  </si>
  <si>
    <t>Ošetření trávníku jednorázové v rovině nebo na svahu do 1:5</t>
  </si>
  <si>
    <t>-1605423841</t>
  </si>
  <si>
    <t>185804215</t>
  </si>
  <si>
    <t>Vypletí v rovině nebo na svahu do 1:5 trávníku po výsevu</t>
  </si>
  <si>
    <t>894811981</t>
  </si>
  <si>
    <t>185804312</t>
  </si>
  <si>
    <t>Zalití rostlin vodou plochy záhonů jednotlivě přes 20 m2</t>
  </si>
  <si>
    <t>-357908477</t>
  </si>
  <si>
    <t>998231311</t>
  </si>
  <si>
    <t>Přesun hmot pro sadovnické a krajinářské úpravy - strojně dopravní vzdálenost do 5000 m</t>
  </si>
  <si>
    <t>247484359</t>
  </si>
  <si>
    <t>STR</t>
  </si>
  <si>
    <t>STROMY</t>
  </si>
  <si>
    <t>183101321</t>
  </si>
  <si>
    <t>Hloubení jamek pro vysazování rostlin v zemině tř.1 až 4 s výměnou půdy z 100% v rovině nebo na svahu do 1:5, objemu přes 0,40 do 1,00 m3</t>
  </si>
  <si>
    <t>-1169427801</t>
  </si>
  <si>
    <t>10321100</t>
  </si>
  <si>
    <t>zahradní substrát pro výsadbu VL</t>
  </si>
  <si>
    <t>745988451</t>
  </si>
  <si>
    <t>"substrát ornice:písek:kompost = 3:1:1" 14,0</t>
  </si>
  <si>
    <t>184102117</t>
  </si>
  <si>
    <t>Výsadba dřeviny s balem do předem vyhloubené jamky se zalitím v rovině nebo na svahu do 1:5, při průměru balu přes 800 do 1000 mm</t>
  </si>
  <si>
    <t>1052829050</t>
  </si>
  <si>
    <t>026001</t>
  </si>
  <si>
    <t>S1 - lípa stříbrná (Tilia tomentosa ´Brabant´) ZB, ok 18-20 cm</t>
  </si>
  <si>
    <t>-308812249</t>
  </si>
  <si>
    <t>026002</t>
  </si>
  <si>
    <t xml:space="preserve">S2 - hrušeň Calleriova (Pyrus calleryana ´Chanticleer´) ZB, ok 14-16 cm_x000d_
</t>
  </si>
  <si>
    <t>-2481430</t>
  </si>
  <si>
    <t>026003</t>
  </si>
  <si>
    <t>S3 - višeň křovitá (Prunus fruticosa ´Globosa´) ZB, ok 14-16 cm</t>
  </si>
  <si>
    <t>-297846814</t>
  </si>
  <si>
    <t>184215132</t>
  </si>
  <si>
    <t>Ukotvení dřeviny kůly třemi kůly, délky přes 1 do 2 m</t>
  </si>
  <si>
    <t>156915672</t>
  </si>
  <si>
    <t>05217108</t>
  </si>
  <si>
    <t>tyče dřevěné v kůře D 80mm dl 6m</t>
  </si>
  <si>
    <t>-1103130646</t>
  </si>
  <si>
    <t>184801121</t>
  </si>
  <si>
    <t>Ošetření vysazených dřevin solitérních v rovině nebo na svahu do 1:5</t>
  </si>
  <si>
    <t>1232655083</t>
  </si>
  <si>
    <t>184215412</t>
  </si>
  <si>
    <t>Zhotovení závlahové mísy u solitérních dřevin v rovině nebo na svahu do 1:5, o průměru mísy přes 0,5 do 1 m</t>
  </si>
  <si>
    <t>-269839066</t>
  </si>
  <si>
    <t>583001</t>
  </si>
  <si>
    <t>kamenné valouny 60-100 mm, šedé barvy</t>
  </si>
  <si>
    <t>759204654</t>
  </si>
  <si>
    <t>185802114</t>
  </si>
  <si>
    <t>Hnojení půdy nebo trávníku v rovině nebo na svahu do 1:5 umělým hnojivem s rozdělením k jednotlivým rostlinám</t>
  </si>
  <si>
    <t>-2097801267</t>
  </si>
  <si>
    <t>"5 ks/dřevina" 14*5</t>
  </si>
  <si>
    <t>70*1E-05 'Přepočtené koeficientem množství</t>
  </si>
  <si>
    <t>251001</t>
  </si>
  <si>
    <t>hnojivo Silvamix Forte 30</t>
  </si>
  <si>
    <t>484479000</t>
  </si>
  <si>
    <t>1903198635</t>
  </si>
  <si>
    <t>KER</t>
  </si>
  <si>
    <t>KEŘE</t>
  </si>
  <si>
    <t>183111313</t>
  </si>
  <si>
    <t>Hloubení jamek pro vysazování rostlin v zemině tř.1 až 4 s výměnou půdy z 100% v rovině nebo na svahu do 1:5, objemu přes 0,005 do 0,01 m3</t>
  </si>
  <si>
    <t>1467208881</t>
  </si>
  <si>
    <t>2015535965</t>
  </si>
  <si>
    <t>"substrát ornice:písek:kompost = 3:1:1" 0,8</t>
  </si>
  <si>
    <t>184102211</t>
  </si>
  <si>
    <t>Výsadba keře bez balu do předem vyhloubené jamky se zalitím v rovině nebo na svahu do 1:5 výšky do 1 m v terénu</t>
  </si>
  <si>
    <t>-628489273</t>
  </si>
  <si>
    <t>026004</t>
  </si>
  <si>
    <t>K1 - tavolník popelavý (Spiraea cinerea´Grefsheim´) K40/60</t>
  </si>
  <si>
    <t>-814313673</t>
  </si>
  <si>
    <t>026005</t>
  </si>
  <si>
    <t>K2 - hortenzie (Hydrangea arborescens 'Annabelle') K40/60</t>
  </si>
  <si>
    <t>851067545</t>
  </si>
  <si>
    <t>184801131</t>
  </si>
  <si>
    <t>Ošetření vysazených dřevin ve skupinách v rovině nebo na svahu do 1:5</t>
  </si>
  <si>
    <t>1146447250</t>
  </si>
  <si>
    <t>184911421</t>
  </si>
  <si>
    <t>Mulčování vysazených rostlin mulčovací kůrou, tl. do 100 mm v rovině nebo na svahu do 1:5</t>
  </si>
  <si>
    <t>1518260555</t>
  </si>
  <si>
    <t>"zamulčování keřových skupin borkou tl. 10 cm" 102,0</t>
  </si>
  <si>
    <t>10391100</t>
  </si>
  <si>
    <t>kůra mulčovací VL</t>
  </si>
  <si>
    <t>2111021458</t>
  </si>
  <si>
    <t>102*0,103 'Přepočtené koeficientem množství</t>
  </si>
  <si>
    <t>184911311</t>
  </si>
  <si>
    <t>Položení mulčovací textilie proti prorůstání plevelů kolem vysázených rostlin v rovině nebo na svahu do 1:5</t>
  </si>
  <si>
    <t>-1403331707</t>
  </si>
  <si>
    <t>69311081</t>
  </si>
  <si>
    <t>geotextilie netkaná PES 300 g/m2</t>
  </si>
  <si>
    <t>-1778301711</t>
  </si>
  <si>
    <t>102*1,1 'Přepočtené koeficientem množství</t>
  </si>
  <si>
    <t>254584479</t>
  </si>
  <si>
    <t>"2 ks/keř" 80*2</t>
  </si>
  <si>
    <t>160*1E-05 'Přepočtené koeficientem množství</t>
  </si>
  <si>
    <t>-1817813573</t>
  </si>
  <si>
    <t>671280331</t>
  </si>
  <si>
    <t>400 - Dešťová kanalizace</t>
  </si>
  <si>
    <t>Zpracování soupisu prací a dodávek vycházelo z předpokladu, že při výstavbě dojde k souběhu prací se stavbou dešťové stoky, kterou projekčně zajišťoval VaK Nymburk a.s.. Při zpracování cenové nabídky je nutné vycházet ze všech částí projektové dokumentace ( technická zpráva, přílohy, výkresy, legendy, schémata a specifikace materiálu). Povinností dodavatele je kontrola specifikací materiálů a doplnění a ocenění případného chybějícího materiálu a výkonů. Součástí ceny musí být veškeré náklady, aby cena byla konečná a zahrnovala celou dodávku a montáž akce. Dodávka akce se předpokládá včetně kompletní montáže, veškerého souvisejícího doplňkového, podružného a montážního materiálu tak, aby celé zařízení bylo funkční a splňovalo všechny předpisy, které se na ně vztahují. Specifikace jsou uvedeny jako konkrétní typy materiálů, zařízení a výrobků. Dodavatel může nabídnout i typy jiné, avšak stejných vlastností a technických parametrů.</t>
  </si>
  <si>
    <t xml:space="preserve">    3 - Svislé a kompletní konstrukce</t>
  </si>
  <si>
    <t xml:space="preserve">    9 - Ostatní konstrukce a práce-bourání</t>
  </si>
  <si>
    <t>115101201</t>
  </si>
  <si>
    <t>Čerpání vody na dopravní výšku do 10 m s uvažovaným průměrným přítokem do 500 l/min</t>
  </si>
  <si>
    <t>hod</t>
  </si>
  <si>
    <t>667466898</t>
  </si>
  <si>
    <t>5*24</t>
  </si>
  <si>
    <t>115101301</t>
  </si>
  <si>
    <t>Pohotovost záložní čerpací soupravy pro dopravní výšku do 10 m s uvažovaným průměrným přítokem do 500 l/min</t>
  </si>
  <si>
    <t>den</t>
  </si>
  <si>
    <t>-475616705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</si>
  <si>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</si>
  <si>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</si>
  <si>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772139250</t>
  </si>
  <si>
    <t>1,0*(3+6)+1,2</t>
  </si>
  <si>
    <t>Součet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</si>
  <si>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</si>
  <si>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</si>
  <si>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601282942</t>
  </si>
  <si>
    <t>2*1,0</t>
  </si>
  <si>
    <t>120001101</t>
  </si>
  <si>
    <t>Příplatek k cenám vykopávek za ztížení vykopávky v blízkosti inženýrských sítí nebo výbušnin v horninách jakékoliv třídy</t>
  </si>
  <si>
    <t>-1672212813</t>
  </si>
  <si>
    <t>(11*1,0*2,0*1,2)+(1*1,2*1,2*0,75)</t>
  </si>
  <si>
    <t>131201101</t>
  </si>
  <si>
    <t>Hloubení nezapažených jam a zářezů s urovnáním dna do předepsaného profilu a spádu v hornině tř. 3 do 100 m3</t>
  </si>
  <si>
    <t>-1262689360</t>
  </si>
  <si>
    <t>12*(1,2*1,2*0,75) "pro uliční vpusti</t>
  </si>
  <si>
    <t>Součet - hloubení jam do hl.v. 2,5 m</t>
  </si>
  <si>
    <t>131201109</t>
  </si>
  <si>
    <t>Hloubení nezapažených jam a zářezů s urovnáním dna do předepsaného profilu a spádu Příplatek k cenám za lepivost horniny tř. 3</t>
  </si>
  <si>
    <t>1091705886</t>
  </si>
  <si>
    <t>0,50*12,960</t>
  </si>
  <si>
    <t>132201202</t>
  </si>
  <si>
    <t>Hloubení zapažených i nezapažených rýh šířky přes 600 do 2 000 mm s urovnáním dna do předepsaného profilu a spádu v hornině tř. 3 přes 100 do 1 000 m3</t>
  </si>
  <si>
    <t>-555999447</t>
  </si>
  <si>
    <t>(43,1*1,0*0,85)+(18*1,0*1,0)+(13,4*1,0*1,25)+(3,5*1,0*1,4)+(5*1,0*2,35) "potrubí od vpustí</t>
  </si>
  <si>
    <t xml:space="preserve">Součet  - hloubení rýh do hl.v. 2,5 m</t>
  </si>
  <si>
    <t>132201209</t>
  </si>
  <si>
    <t>Hloubení zapažených i nezapažených rýh šířky přes 600 do 2 000 mm s urovnáním dna do předepsaného profilu a spádu v hornině tř. 3 Příplatek k cenám za lepivost horniny tř. 3</t>
  </si>
  <si>
    <t>-1545346526</t>
  </si>
  <si>
    <t>0,5*88,035</t>
  </si>
  <si>
    <t>151101101</t>
  </si>
  <si>
    <t>Zřízení pažení a rozepření stěn rýh pro podzemní vedení pro všechny šířky rýhy příložné pro jakoukoliv mezerovitost, hloubky do 2 m</t>
  </si>
  <si>
    <t>540327868</t>
  </si>
  <si>
    <t>(2*13,4*1,25)+(2*3,5*1,4) "potrubí od vpustí</t>
  </si>
  <si>
    <t>151101102</t>
  </si>
  <si>
    <t>Zřízení pažení a rozepření stěn rýh pro podzemní vedení pro všechny šířky rýhy příložné pro jakoukoliv mezerovitost, hloubky do 4 m</t>
  </si>
  <si>
    <t>-1355892393</t>
  </si>
  <si>
    <t>(2*5,0*2,35) "potrubí od vpustí</t>
  </si>
  <si>
    <t>151101111</t>
  </si>
  <si>
    <t>Odstranění pažení a rozepření stěn rýh pro podzemní vedení s uložením materiálu na vzdálenost do 3 m od kraje výkopu příložné, hloubky do 2 m</t>
  </si>
  <si>
    <t>1222671803</t>
  </si>
  <si>
    <t>151101112</t>
  </si>
  <si>
    <t>Odstranění pažení a rozepření stěn rýh pro podzemní vedení s uložením materiálu na vzdálenost do 3 m od kraje výkopu příložné, hloubky přes 2 do 4 m</t>
  </si>
  <si>
    <t>1944906251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</si>
  <si>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</si>
  <si>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</si>
  <si>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1044575575</t>
  </si>
  <si>
    <t>12,960 "100% (součet hloubených vykopávek jam do 2,5 m)</t>
  </si>
  <si>
    <t>88,035 "100% (součet hloubených vykopávek rýh do 2,5 m)</t>
  </si>
  <si>
    <t>-1968213814</t>
  </si>
  <si>
    <t>9,164+36,51+1,67+2,0 "přebytečný výkopek (lože+obsyp+potrubí+UV)</t>
  </si>
  <si>
    <t>((43,1*1*0,29)+(13,4*1*0,69)+(5*1*1,79)+10,096) "dovoz zeminy pro výměnu zásypu v komunikacích</t>
  </si>
  <si>
    <t>40,791 "odvoz zeminy nevhodné pro zásyp</t>
  </si>
  <si>
    <t>167101101</t>
  </si>
  <si>
    <t>Nakládání, skládání a překládání neulehlého výkopku nebo sypaniny nakládání, množství do 100 m3, z hornin tř. 1 až 4</t>
  </si>
  <si>
    <t>-1407566436</t>
  </si>
  <si>
    <t>40,791 "nakládání zeminy pro výměnu zásypu</t>
  </si>
  <si>
    <t>650072504</t>
  </si>
  <si>
    <t>49,344 "přebytečný výkopek (lože+obsyp+potrubí+UV)</t>
  </si>
  <si>
    <t>1126797249</t>
  </si>
  <si>
    <t>1,8*90,135</t>
  </si>
  <si>
    <t>174101101</t>
  </si>
  <si>
    <t>Zásyp sypaninou z jakékoliv horniny s uložením výkopku ve vrstvách se zhutněním jam, šachet, rýh nebo kolem objektů v těchto vykopávkách</t>
  </si>
  <si>
    <t>837693146</t>
  </si>
  <si>
    <t>(12,96+88,035) "celkový objem hloubených vykopávek</t>
  </si>
  <si>
    <t>-(9,164+36,51+1,67+2,0) "objem lože+obsyp+potrubí+UV</t>
  </si>
  <si>
    <t>58331200</t>
  </si>
  <si>
    <t>štěrkopísek netříděný zásypový materiál</t>
  </si>
  <si>
    <t>1356934324</t>
  </si>
  <si>
    <t>40,791*1,9 "Přepočtené koeficientem množství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</si>
  <si>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</si>
  <si>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</si>
  <si>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-1019084992</t>
  </si>
  <si>
    <t>(83,0*1,0*0,46)-1,67</t>
  </si>
  <si>
    <t>58337344</t>
  </si>
  <si>
    <t>štěrkopísek frakce 0-32</t>
  </si>
  <si>
    <t>-1887195111</t>
  </si>
  <si>
    <t>Poznámka k položce:
max.velikost zrna do 32 mm</t>
  </si>
  <si>
    <t>36,51*1,9 "Přepočtené koeficientem množství</t>
  </si>
  <si>
    <t>181102302</t>
  </si>
  <si>
    <t>Úprava pláně na stavbách dálnic strojně v zářezech mimo skalních se zhutněním</t>
  </si>
  <si>
    <t>736525044</t>
  </si>
  <si>
    <t>12*(1,2*1,2)+(61,5*1,0) "ve zpevněných komunikacích</t>
  </si>
  <si>
    <t>(21,5*1,0) "v ostatních plochách</t>
  </si>
  <si>
    <t>Svislé a kompletní konstrukce</t>
  </si>
  <si>
    <t>359901211</t>
  </si>
  <si>
    <t>Monitoring stok (kamerový systém) jakékoli výšky nová kanalizace</t>
  </si>
  <si>
    <t>1606250492</t>
  </si>
  <si>
    <t>83,0 "potrubí od vpustí</t>
  </si>
  <si>
    <t>451572111</t>
  </si>
  <si>
    <t>Lože pod potrubí, stoky a drobné objekty v otevřeném výkopu z kameniva drobného těženého 0 až 4 mm</t>
  </si>
  <si>
    <t>-1828791445</t>
  </si>
  <si>
    <t>12*(1,2*1,2*0,05) "uložení uličních vpustí</t>
  </si>
  <si>
    <t>(83,0*1,0*0,1) "uložení potrubí</t>
  </si>
  <si>
    <t>871315221</t>
  </si>
  <si>
    <t>Kanalizační potrubí z tvrdého PVC v otevřeném výkopu ve sklonu do 20 %, hladkého plnostěnného jednovrstvého, tuhost třídy SN 8 DN 160</t>
  </si>
  <si>
    <t>115250269</t>
  </si>
  <si>
    <t>877315211</t>
  </si>
  <si>
    <t>Montáž tvarovek na kanalizačním potrubí z trub z plastu z tvrdého PVC nebo z polypropylenu v otevřeném výkopu jednoosých DN 150</t>
  </si>
  <si>
    <t>772503874</t>
  </si>
  <si>
    <t>28611361</t>
  </si>
  <si>
    <t>koleno kanalizační PVC KG 150x45°</t>
  </si>
  <si>
    <t>-1230158083</t>
  </si>
  <si>
    <t>877375221</t>
  </si>
  <si>
    <t>Montáž tvarovek na kanalizačním potrubí z trub z plastu z tvrdého PVC nebo z polypropylenu v otevřeném výkopu dvouosých DN 300</t>
  </si>
  <si>
    <t>-150518659</t>
  </si>
  <si>
    <t>Poznámka k položce:
= vysazení odbočných tvarovek pro napojení potrubí od uličních vpustí na stoku PVC KG SN8 DN 300 mm, která je řešena samostatným projektem</t>
  </si>
  <si>
    <t>28611404</t>
  </si>
  <si>
    <t>odbočka kanalizační plastová s hrdlem KG 300/150/45°</t>
  </si>
  <si>
    <t>-693962883</t>
  </si>
  <si>
    <t>892351111</t>
  </si>
  <si>
    <t>Tlakové zkoušky vodou na potrubí DN 150 nebo 200</t>
  </si>
  <si>
    <t>-1939864304</t>
  </si>
  <si>
    <t>895941211</t>
  </si>
  <si>
    <t>Zřízení vpusti kanalizační uliční z betonových dílců typ UV-50 nízký</t>
  </si>
  <si>
    <t>1009994225</t>
  </si>
  <si>
    <t>592238500R</t>
  </si>
  <si>
    <t>dno betonové pro uliční vpusť s výtokovým otvorem TBV-Q 450/330/1a 45x33x5 cm</t>
  </si>
  <si>
    <t>-911959702</t>
  </si>
  <si>
    <t>592238580R</t>
  </si>
  <si>
    <t>skruž betonová pro uliční vpusť horní TBV-Q 450/570/5d, 45x57x5 cm</t>
  </si>
  <si>
    <t>1526573429</t>
  </si>
  <si>
    <t>592238640R</t>
  </si>
  <si>
    <t>prstenec betonový pro uliční vpusť vyrovnávací TBV-Q 390/60/10a, 39x6x13 cm</t>
  </si>
  <si>
    <t>-105644776</t>
  </si>
  <si>
    <t>899202211</t>
  </si>
  <si>
    <t>Demontáž mříží litinových včetně rámů, hmotnosti jednotlivě přes 50 do 100 Kg</t>
  </si>
  <si>
    <t>456093226</t>
  </si>
  <si>
    <t>899204112</t>
  </si>
  <si>
    <t>Osazení mříží litinových včetně rámů a košů na bahno pro třídu zatížení D400, E600</t>
  </si>
  <si>
    <t>1374594938</t>
  </si>
  <si>
    <t>592238740R</t>
  </si>
  <si>
    <t>koš pozinkovaný C3 DIN 4052, vysoký, pro uliční vpust</t>
  </si>
  <si>
    <t>527826030</t>
  </si>
  <si>
    <t>592238760R</t>
  </si>
  <si>
    <t>rám zabetonovaný DIN 19583-9 500/500 mm</t>
  </si>
  <si>
    <t>-221307159</t>
  </si>
  <si>
    <t>592238780R</t>
  </si>
  <si>
    <t>mříž vtoková pro uliční vpust M1 D400 DIN 19583-13, 500/500 mm</t>
  </si>
  <si>
    <t>-1027611273</t>
  </si>
  <si>
    <t>899722114</t>
  </si>
  <si>
    <t>Krytí potrubí z plastů výstražnou fólií z PVC šířky 40 cm</t>
  </si>
  <si>
    <t>-1206289120</t>
  </si>
  <si>
    <t>899990012R</t>
  </si>
  <si>
    <t>Napojení potrubí PVC KG SN8 DN 160 mm do revizní šachty, včetně dodávky potřebného materiálu a zatěsnění, případně obetonování</t>
  </si>
  <si>
    <t>-566574947</t>
  </si>
  <si>
    <t>Poznámka k položce:
= napojení potrubí od vpusti do šachty na stoce PVC KG SN8 DN 300 mm, která je řešena samostatným projektem</t>
  </si>
  <si>
    <t>Ostatní konstrukce a práce-bourání</t>
  </si>
  <si>
    <t>97002021R</t>
  </si>
  <si>
    <t>Zrušení a odbourání pref.dílců stávajících uličních vpustí ze země, včetně nutného odkopání zeminy</t>
  </si>
  <si>
    <t>188252363</t>
  </si>
  <si>
    <t>-593868937</t>
  </si>
  <si>
    <t>997221579</t>
  </si>
  <si>
    <t>Vodorovná doprava vybouraných hmot bez naložení, ale se složením a s hrubým urovnáním na vzdálenost Příplatek k ceně za každý další i započatý 1 km přes 1 km</t>
  </si>
  <si>
    <t>483273530</t>
  </si>
  <si>
    <t>9*1,350 "příplatek za 9 km</t>
  </si>
  <si>
    <t>-1569511853</t>
  </si>
  <si>
    <t>1,050 "odstraňované stáv.uliční vpusti</t>
  </si>
  <si>
    <t>998276101</t>
  </si>
  <si>
    <t>Přesun hmot pro trubní vedení hloubené z trub z plastických hmot nebo sklolaminátových pro vodovody nebo kanalizace v otevřeném výkopu dopravní vzdálenost do 15 m</t>
  </si>
  <si>
    <t>1357323868</t>
  </si>
  <si>
    <t>500 - Veřejné osvětlení</t>
  </si>
  <si>
    <t xml:space="preserve">Dokumentace je zpracována v podrobnosti odpovídající dokumentaci pro provedení stavby a  nestanovuje definitivní požadavky z kvantitativního a kvalitativního hlediska poptávaného díla. Při zpracování nabídky musí nabízející předpokládat použití veškerých zařízení a materiálů, které bude považovat za účelné nebo nezbytné, tak aby zajistil dokonalou realizaci  předmětu díla vyplývající z jeho účelu a požadované funkce při zajištění potřebných garancí. Vybraný uchazeč nebude moci využít toho, že některé dodávky, plnění nebo práce nejsou uvedeny v předané dokumentaci, aby z toho vyvodil možnost se vyhnout plnění svých povinností nebo získat příplatky k ceně nebo prodloužení lhůt, jestliže tyto dodávky, plnění nebo práce vyplývají z charakteru a účelu nabízeného zařízení nebo jsou nezbytné pro dosažení požadované funkce. Ceny uvedené uchazečem musí být stanoveny tak, aby zahrnovaly  veškeré práce, připomoci a dodávky nezbytné pro kompletní provedení díla i když nejsou zcela definovány v této dokumentaci. Pokud jsou v této dokumentaci uvedena jména konkrétních výrobců či výrobků, znamená to specifikaci požadovaného technického standardu. Nabízené zařízení musí být s uvedeným standardem minimálně srovnatelné. Všechny použité přístroje a zařízení musí být dodána v souladu se zákonem č.22/1997Sb. a s ním přímo souvisejícími nařízeními vlády, a v souladu s ostatními zákony a předpisy, platnými k datu dodávky zařízení. Nedílnou součástí PD je Technická zpráva a přiložené výkresy. Případné další požadavky na provedení dodávek mohou být doplněny po upřesnění požadavků investora. Upozornění: 1.Nabízející je povinen prověřit specifikaci materiálu a případné nesrovnalosti oznámit zpracovateli PD. 2.Nabídku vypracovat na kompletní dodávku funkčního celku. 3.Na pozdější navyšování množství a cen nebude brán zřetel. 4.Před předáním díla objednateli provést termovizní kontrolu elektroinstalací. 5.Veškeré montážní práce musí být provedeny dle ČSN a bezpečnostních předpisů platných v době montáže. 6.Před uvedením zařízení do trvalého provozu musí být vystavena výchozí revizní zpráva elektro. </t>
  </si>
  <si>
    <t>DEM - Demontáže elektro</t>
  </si>
  <si>
    <t>KAB - Kabely</t>
  </si>
  <si>
    <t>STO - Stožárová svítidla</t>
  </si>
  <si>
    <t>ZEM - Zemní práce ext.</t>
  </si>
  <si>
    <t>OKP - Ostatní konstrukce a práce</t>
  </si>
  <si>
    <t>DEM</t>
  </si>
  <si>
    <t>Demontáže elektro</t>
  </si>
  <si>
    <t>DEM 001</t>
  </si>
  <si>
    <t>Demontáž stávajících stožárů VO včetně odkopání základů, naložení, odvozu a ekologické likvidace na skládce nebo ve sběrném dvoře, případně ve skladu objednatele</t>
  </si>
  <si>
    <t>744296478</t>
  </si>
  <si>
    <t>DEM 002</t>
  </si>
  <si>
    <t xml:space="preserve">Demontáž stávajících kabelů a chrániček VO včetně odkopání tras, naložení, odvozu a ekologické likvidace na skládce nebo ve sběrném dvoře </t>
  </si>
  <si>
    <t>2091709666</t>
  </si>
  <si>
    <t>DEM 003</t>
  </si>
  <si>
    <t>Odpojení kabelu ze stožáru, manipulace s kabelem</t>
  </si>
  <si>
    <t>2013437010</t>
  </si>
  <si>
    <t>KAB</t>
  </si>
  <si>
    <t>Kabely</t>
  </si>
  <si>
    <t>741110053</t>
  </si>
  <si>
    <t>Montáž trubek elektroinstalačních s nasunutím nebo našroubováním do krabic plastových ohebných, uložených volně, vnější Ø přes 35 mm</t>
  </si>
  <si>
    <t>1680778902</t>
  </si>
  <si>
    <t>34571024</t>
  </si>
  <si>
    <t>trubka elektroinstalační ohebná kovová D 36/43 mm</t>
  </si>
  <si>
    <t>-1981176700</t>
  </si>
  <si>
    <t>741122222</t>
  </si>
  <si>
    <t>Montáž kabelů měděných bez ukončení uložených volně nebo v liště plných kulatých (CYKY) počtu a průřezu žil 4x10 mm2</t>
  </si>
  <si>
    <t>1161826207</t>
  </si>
  <si>
    <t>34111076</t>
  </si>
  <si>
    <t>kabel silový s Cu jádrem 1 kV 4x10mm2</t>
  </si>
  <si>
    <t>884021359</t>
  </si>
  <si>
    <t>741122611</t>
  </si>
  <si>
    <t>Montáž kabelů měděných bez ukončení uložených pevně plných kulatých nebo bezhalogenových (CYKY) počtu a průřezu žil 3x1,5 až 6 mm2</t>
  </si>
  <si>
    <t>1914465720</t>
  </si>
  <si>
    <t>Poznámka k položce:
propoj do stožáru</t>
  </si>
  <si>
    <t>34111036</t>
  </si>
  <si>
    <t>kabel silový s Cu jádrem 1 kV 3x2,5mm2</t>
  </si>
  <si>
    <t>1635714776</t>
  </si>
  <si>
    <t>741130001</t>
  </si>
  <si>
    <t>Ukončení vodičů izolovaných s označením a zapojením v rozváděči nebo na přístroji, průřezu žíly do 2,5 mm2</t>
  </si>
  <si>
    <t>883620391</t>
  </si>
  <si>
    <t>741130005</t>
  </si>
  <si>
    <t>Ukončení vodičů izolovaných s označením a zapojením v rozváděči nebo na přístroji, průřezu žíly do 10 mm2</t>
  </si>
  <si>
    <t>328701897</t>
  </si>
  <si>
    <t>741410041</t>
  </si>
  <si>
    <t>Montáž uzemňovacího vedení s upevněním, propojením a připojením pomocí svorek v zemi s izolací spojů drátu nebo lana Ø do 10 mm v městské zástavbě</t>
  </si>
  <si>
    <t>1414010763</t>
  </si>
  <si>
    <t>35441073</t>
  </si>
  <si>
    <t>drát D 10mm FeZn</t>
  </si>
  <si>
    <t>-1791587508</t>
  </si>
  <si>
    <t>450*0,62 'Přepočtené koeficientem množství</t>
  </si>
  <si>
    <t>354sv01</t>
  </si>
  <si>
    <t>svorka SP1</t>
  </si>
  <si>
    <t>ks</t>
  </si>
  <si>
    <t>-224518637</t>
  </si>
  <si>
    <t>354sv02</t>
  </si>
  <si>
    <t>svorka SR03</t>
  </si>
  <si>
    <t>-366865991</t>
  </si>
  <si>
    <t>STO</t>
  </si>
  <si>
    <t>Stožárová svítidla</t>
  </si>
  <si>
    <t>210204002</t>
  </si>
  <si>
    <t>Montáž stožárů osvětlení, bez zemních prací parkových ocelových</t>
  </si>
  <si>
    <t>64</t>
  </si>
  <si>
    <t>1992295752</t>
  </si>
  <si>
    <t>Pe-2701</t>
  </si>
  <si>
    <t>Sloup z oceli zinkovaný v. 3,7m</t>
  </si>
  <si>
    <t>128</t>
  </si>
  <si>
    <t>-919124907</t>
  </si>
  <si>
    <t>210204103</t>
  </si>
  <si>
    <t>Montáž výložníků osvětlení jednoramenných sloupových, hmotnosti do 35 kg</t>
  </si>
  <si>
    <t>-460123840</t>
  </si>
  <si>
    <t>Pe-2703</t>
  </si>
  <si>
    <t>Svítidlo měděné na výložníku 230V/50 Hz IP43 včetně vysokotlaké výbojky 70W SHC</t>
  </si>
  <si>
    <t>-1877909254</t>
  </si>
  <si>
    <t>Poznámka k položce:
Pechlát 27</t>
  </si>
  <si>
    <t>210204121</t>
  </si>
  <si>
    <t>Montáž patic stožárů osvětlení parkových litinových</t>
  </si>
  <si>
    <t>-1856743140</t>
  </si>
  <si>
    <t>Pe-2702</t>
  </si>
  <si>
    <t>Patice z šedé litiny v. 940 mm</t>
  </si>
  <si>
    <t>-1839077982</t>
  </si>
  <si>
    <t>210204201</t>
  </si>
  <si>
    <t>Montáž elektrovýzbroje stožárů osvětlení 1 okruh</t>
  </si>
  <si>
    <t>1323949353</t>
  </si>
  <si>
    <t>Pe-2704</t>
  </si>
  <si>
    <t>Elektrovýzbroj osvětlení včetně pojistky</t>
  </si>
  <si>
    <t>196797432</t>
  </si>
  <si>
    <t>743131218</t>
  </si>
  <si>
    <t>Montáž trubka ochranná plastová ohebná D do 110 mm uložená volně</t>
  </si>
  <si>
    <t>-1163157802</t>
  </si>
  <si>
    <t>34571354</t>
  </si>
  <si>
    <t>trubka elektroinstalační ohebná dvouplášťová korugovaná D 75/90 mm, HDPE+LDPE</t>
  </si>
  <si>
    <t>684729842</t>
  </si>
  <si>
    <t>ZEM</t>
  </si>
  <si>
    <t>Zemní práce ext.</t>
  </si>
  <si>
    <t>460010024</t>
  </si>
  <si>
    <t>Vytyčení trasy vedení kabelového (podzemního) v zastavěném prostoru</t>
  </si>
  <si>
    <t>km</t>
  </si>
  <si>
    <t>787109513</t>
  </si>
  <si>
    <t>460050004</t>
  </si>
  <si>
    <t>Hloubení nezapažených jam ručně pro stožáry s přemístěním výkopku do vzdálenosti 3 m od okraje jámy nebo naložením na dopravní prostředek, včetně zásypu, zhutnění a urovnání povrchu bez patky jednoduché na rovině, délky přes 6 do 8 m, v hornině třídy 4</t>
  </si>
  <si>
    <t>444790728</t>
  </si>
  <si>
    <t>460150134</t>
  </si>
  <si>
    <t>Hloubení zapažených i nezapažených kabelových rýh ručně včetně urovnání dna s přemístěním výkopku do vzdálenosti 3 m od okraje jámy nebo naložením na dopravní prostředek šířky 35 cm, hloubky 50 cm, v hornině třídy 4</t>
  </si>
  <si>
    <t>-1547410780</t>
  </si>
  <si>
    <t>Poznámka k položce:
chodník</t>
  </si>
  <si>
    <t>460150164</t>
  </si>
  <si>
    <t>Hloubení zapažených i nezapažených kabelových rýh ručně včetně urovnání dna s přemístěním výkopku do vzdálenosti 3 m od okraje jámy nebo naložením na dopravní prostředek šířky 35 cm, hloubky 80 cm, v hornině třídy 4</t>
  </si>
  <si>
    <t>-1545060963</t>
  </si>
  <si>
    <t>Poznámka k položce:
terén</t>
  </si>
  <si>
    <t>460150304</t>
  </si>
  <si>
    <t>Hloubení zapažených i nezapažených kabelových rýh ručně včetně urovnání dna s přemístěním výkopku do vzdálenosti 3 m od okraje jámy nebo naložením na dopravní prostředek šířky 50 cm, hloubky 120 cm, v hornině třídy 4</t>
  </si>
  <si>
    <t>-807255509</t>
  </si>
  <si>
    <t>Poznámka k položce:
vozovka</t>
  </si>
  <si>
    <t>460421113</t>
  </si>
  <si>
    <t>Kabelové lože včetně podsypu, zhutnění a urovnání povrchu z písku nebo štěrkopísku tloušťky 10 cm nad kabel zakryté cihlami, na šířku lože přes 30 do 45 cm</t>
  </si>
  <si>
    <t>1026261596</t>
  </si>
  <si>
    <t>460490013</t>
  </si>
  <si>
    <t>Krytí kabelů, spojek, koncovek a odbočnic kabelů výstražnou fólií z PVC včetně vyrovnání povrchu rýhy, rozvinutí a uložení fólie do rýhy, fólie šířky do 34cm</t>
  </si>
  <si>
    <t>-1226015658</t>
  </si>
  <si>
    <t>460520131</t>
  </si>
  <si>
    <t>Kabelové žlaby nebo kryty osazení tvárnice kabelové betonové do rýhy, bez výkopových prací a obsypu včetně utěsnění a spárování 2-otvorové</t>
  </si>
  <si>
    <t>208061389</t>
  </si>
  <si>
    <t>592133440</t>
  </si>
  <si>
    <t>poklop kabelového žlabu betonový 50x16x3,5 cm</t>
  </si>
  <si>
    <t>1309544501</t>
  </si>
  <si>
    <t>59213009</t>
  </si>
  <si>
    <t>žlab kabelový betonový k ochraně zemního drátovodného vedení 100x17x14 cm</t>
  </si>
  <si>
    <t>-822126044</t>
  </si>
  <si>
    <t>Poznámka k položce:
ochrana stávajících sítí, vjezdy</t>
  </si>
  <si>
    <t>460560134</t>
  </si>
  <si>
    <t>Zásyp kabelových rýh ručně s uložením výkopku ve vrstvách včetně zhutnění a urovnání povrchu šířky 35 cm hloubky 50 cm, v hornině třídy 4</t>
  </si>
  <si>
    <t>518979887</t>
  </si>
  <si>
    <t>460560164</t>
  </si>
  <si>
    <t>Zásyp kabelových rýh ručně s uložením výkopku ve vrstvách včetně zhutnění a urovnání povrchu šířky 35 cm hloubky 80 cm, v hornině třídy 4</t>
  </si>
  <si>
    <t>-1881633900</t>
  </si>
  <si>
    <t>460560304</t>
  </si>
  <si>
    <t>Zásyp kabelových rýh ručně s uložením výkopku ve vrstvách včetně zhutnění a urovnání povrchu šířky 50 cm hloubky 120 cm, v hornině třídy 4</t>
  </si>
  <si>
    <t>375481163</t>
  </si>
  <si>
    <t>OKP</t>
  </si>
  <si>
    <t>Ostatní konstrukce a práce</t>
  </si>
  <si>
    <t>OKP 001</t>
  </si>
  <si>
    <t>Základ pro stožár, vč. pouzdra pod stožár (dle přílohy v tech.zprávě)</t>
  </si>
  <si>
    <t>-2099439725</t>
  </si>
  <si>
    <t>OKP 002</t>
  </si>
  <si>
    <t>Protikořenová ochrana trasy kabelů</t>
  </si>
  <si>
    <t>1155680600</t>
  </si>
  <si>
    <t>OKP 003</t>
  </si>
  <si>
    <t>Provizorní úprava terénu</t>
  </si>
  <si>
    <t>-449625005</t>
  </si>
  <si>
    <t>OKP 004</t>
  </si>
  <si>
    <t>Protlak pod komunikací</t>
  </si>
  <si>
    <t>-750499468</t>
  </si>
  <si>
    <t>OKP 005</t>
  </si>
  <si>
    <t>Napojení na stávající okruhy</t>
  </si>
  <si>
    <t>1714938452</t>
  </si>
  <si>
    <t>OKP 006</t>
  </si>
  <si>
    <t>Pomocný montážní materiál</t>
  </si>
  <si>
    <t>-2088427116</t>
  </si>
  <si>
    <t>OKP 008</t>
  </si>
  <si>
    <t>Komplexní vyzkoušení - NÁKLADY ZAHRNOUT DO VRN</t>
  </si>
  <si>
    <t>-408836884</t>
  </si>
  <si>
    <t>OKP 009</t>
  </si>
  <si>
    <t>Výchozí revize - NÁKLADY ZAHRNOUT DO VRN</t>
  </si>
  <si>
    <t>-1015243060</t>
  </si>
  <si>
    <t>600 - Mobiliář</t>
  </si>
  <si>
    <t>936104213</t>
  </si>
  <si>
    <t>Montáž odpadkového koše přichycením kotevními šrouby</t>
  </si>
  <si>
    <t>-2108019358</t>
  </si>
  <si>
    <t>74910133</t>
  </si>
  <si>
    <t xml:space="preserve">koš odpadkový (litina,ocel),  výška 100,5 cm, průměr 47 cm, obsah 50 l</t>
  </si>
  <si>
    <t>770302895</t>
  </si>
  <si>
    <t>936124112</t>
  </si>
  <si>
    <t>Montáž lavičky parkové stabilní se zabetonováním noh</t>
  </si>
  <si>
    <t>-905339253</t>
  </si>
  <si>
    <t>74910106</t>
  </si>
  <si>
    <t xml:space="preserve">lavička s opěradlem (kotvená) 180 x 62,5 x 75,5 cm  konstrukce - litina, sedák - dřevo</t>
  </si>
  <si>
    <t>-153892278</t>
  </si>
  <si>
    <t>-1477313308</t>
  </si>
  <si>
    <t>700 - Úprava ulice Na příkopě</t>
  </si>
  <si>
    <t xml:space="preserve">    5 - Komunikace</t>
  </si>
  <si>
    <t xml:space="preserve">    99 - Přesun hmot</t>
  </si>
  <si>
    <t>Rozebrání dlažeb vozovek pl nad 200 m2 z drobných kostek do lože z kameniva těženého</t>
  </si>
  <si>
    <t>Odstranění podkladu pl do 50 m2 z betonu prostého tl 150 mm</t>
  </si>
  <si>
    <t>113151215</t>
  </si>
  <si>
    <t>Odstranění živičného krytu frézováním pl nad 500 m2 tl 60 mm bez překážek v trase</t>
  </si>
  <si>
    <t>Vytrhání obrub krajníků obrubníků stojatých</t>
  </si>
  <si>
    <t>114203201</t>
  </si>
  <si>
    <t>Očištění lomového kamene nebo betonových tvárnic od hlíny nebo písku</t>
  </si>
  <si>
    <t>122101401</t>
  </si>
  <si>
    <t>Vykopávky v zemníku na suchu v hornině tř. 1 a 2 objem do 100 m3</t>
  </si>
  <si>
    <t>005005</t>
  </si>
  <si>
    <t>Nákup ornice</t>
  </si>
  <si>
    <t>122302202</t>
  </si>
  <si>
    <t>Odkopávky a prokopávky nezapažené pro silnice objemu do 1000 m3 v hornině tř. 4</t>
  </si>
  <si>
    <t>Vodorovné přemístění do 10000 m výkopku z horniny tř. 1 až 4</t>
  </si>
  <si>
    <t>171201206</t>
  </si>
  <si>
    <t>Poplatek za skládku - ostatní zemina</t>
  </si>
  <si>
    <t>180402111</t>
  </si>
  <si>
    <t>Založení parkového trávníku výsevem v rovině a ve svahu do 1:5</t>
  </si>
  <si>
    <t>005724100</t>
  </si>
  <si>
    <t>osivo směs travní parková rekreační</t>
  </si>
  <si>
    <t>181101101</t>
  </si>
  <si>
    <t>Úprava pláně v zářezech v hornině tř. 1 až 4 bez zhutnění</t>
  </si>
  <si>
    <t>181301102</t>
  </si>
  <si>
    <t>Rozprostření ornice pl do 500 m2 v rovině nebo ve svahu do 1:5 tl vrstvy do 150 mm</t>
  </si>
  <si>
    <t>183101315</t>
  </si>
  <si>
    <t>Jamky pro výsadbu s výměnou 100 % půdy horniny tř 1 až 4 objem do 0,4 m3 v rovině a svahu do 1:5</t>
  </si>
  <si>
    <t>184201112</t>
  </si>
  <si>
    <t>Výsadba stromu bez balu do jamky výška kmene do 2,5 m v rovině a svahu do 1:5</t>
  </si>
  <si>
    <t>026553040</t>
  </si>
  <si>
    <t>lípa-Tilia cordata 120-150 cm</t>
  </si>
  <si>
    <t>184202112</t>
  </si>
  <si>
    <t>Ukotvení dřevin kůly D do 0,1 m délka kůlu do 3 m</t>
  </si>
  <si>
    <t>Podklad ze štěrkodrtě ŠD tl 150 mm</t>
  </si>
  <si>
    <t>567122114</t>
  </si>
  <si>
    <t>Podklad z kameniva zpevněného cementem KSC I tl 150 mm</t>
  </si>
  <si>
    <t>Podklad z kameniva zpevněného cementem KSC I tl 170 mm</t>
  </si>
  <si>
    <t>591111111</t>
  </si>
  <si>
    <t>Kladení dlažby z kostek velkých z kamene do lože z kameniva těženého tl 50 mm</t>
  </si>
  <si>
    <t>583801590</t>
  </si>
  <si>
    <t>kostka dlažební velká, materiálová skupina I/2 velikost 15/17 třída I</t>
  </si>
  <si>
    <t>Kladení dlažby z kostek drobných z kamene do lože z kameniva těženého tl 50 mm</t>
  </si>
  <si>
    <t>583801100</t>
  </si>
  <si>
    <t>kostka dlažební drobná, materiálová skupina I/2, I.jakost, velikost 10 cm</t>
  </si>
  <si>
    <t>Kladení dlažby z mozaiky jednobarevné komunikací pro pěší lože z kameniva</t>
  </si>
  <si>
    <t>583800100</t>
  </si>
  <si>
    <t>mozaika dlažební, materiálová skupina I/2 6/6 cm</t>
  </si>
  <si>
    <t>594111111</t>
  </si>
  <si>
    <t>Dlažba z lomového kamene s provedením lože z kameniva těženého</t>
  </si>
  <si>
    <t>583827</t>
  </si>
  <si>
    <t>Nepravidelný čedičový kámen dle skut</t>
  </si>
  <si>
    <t>60</t>
  </si>
  <si>
    <t>Kladení betonové dlažby komunikací pro pěší do lože z kameniva vel do 0,09 m2 plochy do 50 m2</t>
  </si>
  <si>
    <t>62</t>
  </si>
  <si>
    <t>Betonová dlažba Comcon CD</t>
  </si>
  <si>
    <t>Betonová dlažba Comcon CR</t>
  </si>
  <si>
    <t>66</t>
  </si>
  <si>
    <t>599432111</t>
  </si>
  <si>
    <t>Vyplnění spár dlažby z lomového kamene drobným kamenivem</t>
  </si>
  <si>
    <t>68</t>
  </si>
  <si>
    <t>899231111</t>
  </si>
  <si>
    <t>Výšková úprava uličního vstupu nebo vpusti do 200 mm zvýšením mříže</t>
  </si>
  <si>
    <t>70</t>
  </si>
  <si>
    <t>72</t>
  </si>
  <si>
    <t>914001111</t>
  </si>
  <si>
    <t>Osazení a montáž svislých dopravních značek na sloupky, sloupy, konzoly nebo objekty</t>
  </si>
  <si>
    <t>74</t>
  </si>
  <si>
    <t>4044405</t>
  </si>
  <si>
    <t>Patka ze slitiny Al</t>
  </si>
  <si>
    <t>76</t>
  </si>
  <si>
    <t>4044406</t>
  </si>
  <si>
    <t>Sloupek k DZ</t>
  </si>
  <si>
    <t>78</t>
  </si>
  <si>
    <t xml:space="preserve">značka dopravní  dle PD</t>
  </si>
  <si>
    <t>80</t>
  </si>
  <si>
    <t>91500001</t>
  </si>
  <si>
    <t>D+M odpadkového koše vč základu - specifikace dle PD a skut</t>
  </si>
  <si>
    <t>82</t>
  </si>
  <si>
    <t>917461111</t>
  </si>
  <si>
    <t>Osazení chodníkového obrubníku kamenného stojatého s boční opěrou do lože z betonu prostého</t>
  </si>
  <si>
    <t>84</t>
  </si>
  <si>
    <t>583803330</t>
  </si>
  <si>
    <t xml:space="preserve">obrubník kamenný přímý, materiálová skupina I/2   25x20x80-200</t>
  </si>
  <si>
    <t>86</t>
  </si>
  <si>
    <t>583803730</t>
  </si>
  <si>
    <t xml:space="preserve">obrubník kamenný přímý, materiálová skupina I/2  13x25</t>
  </si>
  <si>
    <t>88</t>
  </si>
  <si>
    <t>99</t>
  </si>
  <si>
    <t>Přesun hmot pro pozemní komunikace s krytem dlážděným</t>
  </si>
  <si>
    <t>90</t>
  </si>
  <si>
    <t>919735113</t>
  </si>
  <si>
    <t>Řezání stávajícího živičného krytu hl do 150 mm</t>
  </si>
  <si>
    <t>92</t>
  </si>
  <si>
    <t>979071122</t>
  </si>
  <si>
    <t>Očištění dlažebních kostek drobných s původním spárováním živičnou směsí nebo MC</t>
  </si>
  <si>
    <t>94</t>
  </si>
  <si>
    <t>979082213</t>
  </si>
  <si>
    <t>Vodorovná doprava suti po suchu do 1 km</t>
  </si>
  <si>
    <t>96</t>
  </si>
  <si>
    <t>979082219</t>
  </si>
  <si>
    <t>Příplatek ZKD 1 km u vodorovné dopravy suti po suchu do 1 km</t>
  </si>
  <si>
    <t>98</t>
  </si>
  <si>
    <t>979084216</t>
  </si>
  <si>
    <t>Vodorovná doprava vybouraných hmot po suchu do 5 km</t>
  </si>
  <si>
    <t>979084219</t>
  </si>
  <si>
    <t>Příplatek ZKD 5 km u vodorovné dopravy vybouraných hmot po suchu</t>
  </si>
  <si>
    <t>102</t>
  </si>
  <si>
    <t>97909915</t>
  </si>
  <si>
    <t>Poplatek za skládku</t>
  </si>
  <si>
    <t>104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</si>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</sst>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17</v>
      </c>
      <c r="BS5" s="22" t="s">
        <v>8</v>
      </c>
    </row>
    <row r="6" ht="36.96" customHeight="1">
      <c r="B6" s="26"/>
      <c r="C6" s="27"/>
      <c r="D6" s="35" t="s">
        <v>18</v>
      </c>
      <c r="E6" s="27"/>
      <c r="F6" s="27"/>
      <c r="G6" s="27"/>
      <c r="H6" s="27"/>
      <c r="I6" s="27"/>
      <c r="J6" s="27"/>
      <c r="K6" s="36" t="s">
        <v>19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8</v>
      </c>
    </row>
    <row r="7" ht="14.4" customHeight="1">
      <c r="B7" s="26"/>
      <c r="C7" s="27"/>
      <c r="D7" s="38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22</v>
      </c>
      <c r="AL7" s="27"/>
      <c r="AM7" s="27"/>
      <c r="AN7" s="33" t="s">
        <v>21</v>
      </c>
      <c r="AO7" s="27"/>
      <c r="AP7" s="27"/>
      <c r="AQ7" s="29"/>
      <c r="BE7" s="37"/>
      <c r="BS7" s="22" t="s">
        <v>8</v>
      </c>
    </row>
    <row r="8" ht="14.4" customHeight="1">
      <c r="B8" s="26"/>
      <c r="C8" s="27"/>
      <c r="D8" s="38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25</v>
      </c>
      <c r="AL8" s="27"/>
      <c r="AM8" s="27"/>
      <c r="AN8" s="39" t="s">
        <v>26</v>
      </c>
      <c r="AO8" s="27"/>
      <c r="AP8" s="27"/>
      <c r="AQ8" s="29"/>
      <c r="BE8" s="37"/>
      <c r="BS8" s="22" t="s">
        <v>8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8</v>
      </c>
    </row>
    <row r="10" ht="14.4" customHeight="1">
      <c r="B10" s="26"/>
      <c r="C10" s="27"/>
      <c r="D10" s="38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28</v>
      </c>
      <c r="AL10" s="27"/>
      <c r="AM10" s="27"/>
      <c r="AN10" s="33" t="s">
        <v>29</v>
      </c>
      <c r="AO10" s="27"/>
      <c r="AP10" s="27"/>
      <c r="AQ10" s="29"/>
      <c r="BE10" s="37"/>
      <c r="BS10" s="22" t="s">
        <v>8</v>
      </c>
    </row>
    <row r="11" ht="18.48" customHeight="1">
      <c r="B11" s="26"/>
      <c r="C11" s="27"/>
      <c r="D11" s="27"/>
      <c r="E11" s="33" t="s">
        <v>30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31</v>
      </c>
      <c r="AL11" s="27"/>
      <c r="AM11" s="27"/>
      <c r="AN11" s="33" t="s">
        <v>21</v>
      </c>
      <c r="AO11" s="27"/>
      <c r="AP11" s="27"/>
      <c r="AQ11" s="29"/>
      <c r="BE11" s="37"/>
      <c r="BS11" s="22" t="s">
        <v>8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8</v>
      </c>
    </row>
    <row r="13" ht="14.4" customHeight="1">
      <c r="B13" s="26"/>
      <c r="C13" s="27"/>
      <c r="D13" s="38" t="s">
        <v>32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28</v>
      </c>
      <c r="AL13" s="27"/>
      <c r="AM13" s="27"/>
      <c r="AN13" s="40" t="s">
        <v>33</v>
      </c>
      <c r="AO13" s="27"/>
      <c r="AP13" s="27"/>
      <c r="AQ13" s="29"/>
      <c r="BE13" s="37"/>
      <c r="BS13" s="22" t="s">
        <v>8</v>
      </c>
    </row>
    <row r="14">
      <c r="B14" s="26"/>
      <c r="C14" s="27"/>
      <c r="D14" s="27"/>
      <c r="E14" s="40" t="s">
        <v>33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31</v>
      </c>
      <c r="AL14" s="27"/>
      <c r="AM14" s="27"/>
      <c r="AN14" s="40" t="s">
        <v>33</v>
      </c>
      <c r="AO14" s="27"/>
      <c r="AP14" s="27"/>
      <c r="AQ14" s="29"/>
      <c r="BE14" s="37"/>
      <c r="BS14" s="22" t="s">
        <v>8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34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28</v>
      </c>
      <c r="AL16" s="27"/>
      <c r="AM16" s="27"/>
      <c r="AN16" s="33" t="s">
        <v>35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36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31</v>
      </c>
      <c r="AL17" s="27"/>
      <c r="AM17" s="27"/>
      <c r="AN17" s="33" t="s">
        <v>21</v>
      </c>
      <c r="AO17" s="27"/>
      <c r="AP17" s="27"/>
      <c r="AQ17" s="29"/>
      <c r="BE17" s="37"/>
      <c r="BS17" s="22" t="s">
        <v>37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38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185.25" customHeight="1">
      <c r="B20" s="26"/>
      <c r="C20" s="27"/>
      <c r="D20" s="27"/>
      <c r="E20" s="42" t="s">
        <v>39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6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40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41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42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43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44</v>
      </c>
      <c r="E26" s="52"/>
      <c r="F26" s="53" t="s">
        <v>45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46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47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48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49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50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51</v>
      </c>
      <c r="U32" s="59"/>
      <c r="V32" s="59"/>
      <c r="W32" s="59"/>
      <c r="X32" s="61" t="s">
        <v>52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53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18028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>Rekonstrukce ulice Na Rejdišti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23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>Nymburk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25</v>
      </c>
      <c r="AJ44" s="72"/>
      <c r="AK44" s="72"/>
      <c r="AL44" s="72"/>
      <c r="AM44" s="83" t="str">
        <f>IF(AN8= "","",AN8)</f>
        <v>21. 3. 2018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27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>MÚ Nymburk, Náměstí Přemyslovců 163, Nymburk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34</v>
      </c>
      <c r="AJ46" s="72"/>
      <c r="AK46" s="72"/>
      <c r="AL46" s="72"/>
      <c r="AM46" s="75" t="str">
        <f>IF(E17="","",E17)</f>
        <v>TaK Architects s.r.o., Hollarovo nám. 2, Praha 3</v>
      </c>
      <c r="AN46" s="75"/>
      <c r="AO46" s="75"/>
      <c r="AP46" s="75"/>
      <c r="AQ46" s="72"/>
      <c r="AR46" s="70"/>
      <c r="AS46" s="84" t="s">
        <v>54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32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55</v>
      </c>
      <c r="D49" s="95"/>
      <c r="E49" s="95"/>
      <c r="F49" s="95"/>
      <c r="G49" s="95"/>
      <c r="H49" s="96"/>
      <c r="I49" s="97" t="s">
        <v>56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57</v>
      </c>
      <c r="AH49" s="95"/>
      <c r="AI49" s="95"/>
      <c r="AJ49" s="95"/>
      <c r="AK49" s="95"/>
      <c r="AL49" s="95"/>
      <c r="AM49" s="95"/>
      <c r="AN49" s="97" t="s">
        <v>58</v>
      </c>
      <c r="AO49" s="95"/>
      <c r="AP49" s="95"/>
      <c r="AQ49" s="99" t="s">
        <v>59</v>
      </c>
      <c r="AR49" s="70"/>
      <c r="AS49" s="100" t="s">
        <v>60</v>
      </c>
      <c r="AT49" s="101" t="s">
        <v>61</v>
      </c>
      <c r="AU49" s="101" t="s">
        <v>62</v>
      </c>
      <c r="AV49" s="101" t="s">
        <v>63</v>
      </c>
      <c r="AW49" s="101" t="s">
        <v>64</v>
      </c>
      <c r="AX49" s="101" t="s">
        <v>65</v>
      </c>
      <c r="AY49" s="101" t="s">
        <v>66</v>
      </c>
      <c r="AZ49" s="101" t="s">
        <v>67</v>
      </c>
      <c r="BA49" s="101" t="s">
        <v>68</v>
      </c>
      <c r="BB49" s="101" t="s">
        <v>69</v>
      </c>
      <c r="BC49" s="101" t="s">
        <v>70</v>
      </c>
      <c r="BD49" s="102" t="s">
        <v>71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72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ROUND(SUM(AG52:AG58),2)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21</v>
      </c>
      <c r="AR51" s="81"/>
      <c r="AS51" s="111">
        <f>ROUND(SUM(AS52:AS58),2)</f>
        <v>0</v>
      </c>
      <c r="AT51" s="112">
        <f>ROUND(SUM(AV51:AW51),2)</f>
        <v>0</v>
      </c>
      <c r="AU51" s="113">
        <f>ROUND(SUM(AU52:AU58),5)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ROUND(SUM(AZ52:AZ58),2)</f>
        <v>0</v>
      </c>
      <c r="BA51" s="112">
        <f>ROUND(SUM(BA52:BA58),2)</f>
        <v>0</v>
      </c>
      <c r="BB51" s="112">
        <f>ROUND(SUM(BB52:BB58),2)</f>
        <v>0</v>
      </c>
      <c r="BC51" s="112">
        <f>ROUND(SUM(BC52:BC58),2)</f>
        <v>0</v>
      </c>
      <c r="BD51" s="114">
        <f>ROUND(SUM(BD52:BD58),2)</f>
        <v>0</v>
      </c>
      <c r="BS51" s="115" t="s">
        <v>73</v>
      </c>
      <c r="BT51" s="115" t="s">
        <v>74</v>
      </c>
      <c r="BU51" s="116" t="s">
        <v>75</v>
      </c>
      <c r="BV51" s="115" t="s">
        <v>76</v>
      </c>
      <c r="BW51" s="115" t="s">
        <v>7</v>
      </c>
      <c r="BX51" s="115" t="s">
        <v>77</v>
      </c>
      <c r="CL51" s="115" t="s">
        <v>21</v>
      </c>
    </row>
    <row r="52" s="5" customFormat="1" ht="16.5" customHeight="1">
      <c r="A52" s="117" t="s">
        <v>78</v>
      </c>
      <c r="B52" s="118"/>
      <c r="C52" s="119"/>
      <c r="D52" s="120" t="s">
        <v>79</v>
      </c>
      <c r="E52" s="120"/>
      <c r="F52" s="120"/>
      <c r="G52" s="120"/>
      <c r="H52" s="120"/>
      <c r="I52" s="121"/>
      <c r="J52" s="120" t="s">
        <v>80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'100 - VRN'!J27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81</v>
      </c>
      <c r="AR52" s="124"/>
      <c r="AS52" s="125">
        <v>0</v>
      </c>
      <c r="AT52" s="126">
        <f>ROUND(SUM(AV52:AW52),2)</f>
        <v>0</v>
      </c>
      <c r="AU52" s="127">
        <f>'100 - VRN'!P82</f>
        <v>0</v>
      </c>
      <c r="AV52" s="126">
        <f>'100 - VRN'!J30</f>
        <v>0</v>
      </c>
      <c r="AW52" s="126">
        <f>'100 - VRN'!J31</f>
        <v>0</v>
      </c>
      <c r="AX52" s="126">
        <f>'100 - VRN'!J32</f>
        <v>0</v>
      </c>
      <c r="AY52" s="126">
        <f>'100 - VRN'!J33</f>
        <v>0</v>
      </c>
      <c r="AZ52" s="126">
        <f>'100 - VRN'!F30</f>
        <v>0</v>
      </c>
      <c r="BA52" s="126">
        <f>'100 - VRN'!F31</f>
        <v>0</v>
      </c>
      <c r="BB52" s="126">
        <f>'100 - VRN'!F32</f>
        <v>0</v>
      </c>
      <c r="BC52" s="126">
        <f>'100 - VRN'!F33</f>
        <v>0</v>
      </c>
      <c r="BD52" s="128">
        <f>'100 - VRN'!F34</f>
        <v>0</v>
      </c>
      <c r="BT52" s="129" t="s">
        <v>82</v>
      </c>
      <c r="BV52" s="129" t="s">
        <v>76</v>
      </c>
      <c r="BW52" s="129" t="s">
        <v>83</v>
      </c>
      <c r="BX52" s="129" t="s">
        <v>7</v>
      </c>
      <c r="CL52" s="129" t="s">
        <v>21</v>
      </c>
      <c r="CM52" s="129" t="s">
        <v>84</v>
      </c>
    </row>
    <row r="53" s="5" customFormat="1" ht="16.5" customHeight="1">
      <c r="A53" s="117" t="s">
        <v>78</v>
      </c>
      <c r="B53" s="118"/>
      <c r="C53" s="119"/>
      <c r="D53" s="120" t="s">
        <v>85</v>
      </c>
      <c r="E53" s="120"/>
      <c r="F53" s="120"/>
      <c r="G53" s="120"/>
      <c r="H53" s="120"/>
      <c r="I53" s="121"/>
      <c r="J53" s="120" t="s">
        <v>86</v>
      </c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2">
        <f>'200 - Komunikace'!J27</f>
        <v>0</v>
      </c>
      <c r="AH53" s="121"/>
      <c r="AI53" s="121"/>
      <c r="AJ53" s="121"/>
      <c r="AK53" s="121"/>
      <c r="AL53" s="121"/>
      <c r="AM53" s="121"/>
      <c r="AN53" s="122">
        <f>SUM(AG53,AT53)</f>
        <v>0</v>
      </c>
      <c r="AO53" s="121"/>
      <c r="AP53" s="121"/>
      <c r="AQ53" s="123" t="s">
        <v>87</v>
      </c>
      <c r="AR53" s="124"/>
      <c r="AS53" s="125">
        <v>0</v>
      </c>
      <c r="AT53" s="126">
        <f>ROUND(SUM(AV53:AW53),2)</f>
        <v>0</v>
      </c>
      <c r="AU53" s="127">
        <f>'200 - Komunikace'!P85</f>
        <v>0</v>
      </c>
      <c r="AV53" s="126">
        <f>'200 - Komunikace'!J30</f>
        <v>0</v>
      </c>
      <c r="AW53" s="126">
        <f>'200 - Komunikace'!J31</f>
        <v>0</v>
      </c>
      <c r="AX53" s="126">
        <f>'200 - Komunikace'!J32</f>
        <v>0</v>
      </c>
      <c r="AY53" s="126">
        <f>'200 - Komunikace'!J33</f>
        <v>0</v>
      </c>
      <c r="AZ53" s="126">
        <f>'200 - Komunikace'!F30</f>
        <v>0</v>
      </c>
      <c r="BA53" s="126">
        <f>'200 - Komunikace'!F31</f>
        <v>0</v>
      </c>
      <c r="BB53" s="126">
        <f>'200 - Komunikace'!F32</f>
        <v>0</v>
      </c>
      <c r="BC53" s="126">
        <f>'200 - Komunikace'!F33</f>
        <v>0</v>
      </c>
      <c r="BD53" s="128">
        <f>'200 - Komunikace'!F34</f>
        <v>0</v>
      </c>
      <c r="BT53" s="129" t="s">
        <v>82</v>
      </c>
      <c r="BV53" s="129" t="s">
        <v>76</v>
      </c>
      <c r="BW53" s="129" t="s">
        <v>88</v>
      </c>
      <c r="BX53" s="129" t="s">
        <v>7</v>
      </c>
      <c r="CL53" s="129" t="s">
        <v>21</v>
      </c>
      <c r="CM53" s="129" t="s">
        <v>84</v>
      </c>
    </row>
    <row r="54" s="5" customFormat="1" ht="16.5" customHeight="1">
      <c r="A54" s="117" t="s">
        <v>78</v>
      </c>
      <c r="B54" s="118"/>
      <c r="C54" s="119"/>
      <c r="D54" s="120" t="s">
        <v>89</v>
      </c>
      <c r="E54" s="120"/>
      <c r="F54" s="120"/>
      <c r="G54" s="120"/>
      <c r="H54" s="120"/>
      <c r="I54" s="121"/>
      <c r="J54" s="120" t="s">
        <v>90</v>
      </c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2">
        <f>'300 - Sadové úpravy'!J27</f>
        <v>0</v>
      </c>
      <c r="AH54" s="121"/>
      <c r="AI54" s="121"/>
      <c r="AJ54" s="121"/>
      <c r="AK54" s="121"/>
      <c r="AL54" s="121"/>
      <c r="AM54" s="121"/>
      <c r="AN54" s="122">
        <f>SUM(AG54,AT54)</f>
        <v>0</v>
      </c>
      <c r="AO54" s="121"/>
      <c r="AP54" s="121"/>
      <c r="AQ54" s="123" t="s">
        <v>87</v>
      </c>
      <c r="AR54" s="124"/>
      <c r="AS54" s="125">
        <v>0</v>
      </c>
      <c r="AT54" s="126">
        <f>ROUND(SUM(AV54:AW54),2)</f>
        <v>0</v>
      </c>
      <c r="AU54" s="127">
        <f>'300 - Sadové úpravy'!P82</f>
        <v>0</v>
      </c>
      <c r="AV54" s="126">
        <f>'300 - Sadové úpravy'!J30</f>
        <v>0</v>
      </c>
      <c r="AW54" s="126">
        <f>'300 - Sadové úpravy'!J31</f>
        <v>0</v>
      </c>
      <c r="AX54" s="126">
        <f>'300 - Sadové úpravy'!J32</f>
        <v>0</v>
      </c>
      <c r="AY54" s="126">
        <f>'300 - Sadové úpravy'!J33</f>
        <v>0</v>
      </c>
      <c r="AZ54" s="126">
        <f>'300 - Sadové úpravy'!F30</f>
        <v>0</v>
      </c>
      <c r="BA54" s="126">
        <f>'300 - Sadové úpravy'!F31</f>
        <v>0</v>
      </c>
      <c r="BB54" s="126">
        <f>'300 - Sadové úpravy'!F32</f>
        <v>0</v>
      </c>
      <c r="BC54" s="126">
        <f>'300 - Sadové úpravy'!F33</f>
        <v>0</v>
      </c>
      <c r="BD54" s="128">
        <f>'300 - Sadové úpravy'!F34</f>
        <v>0</v>
      </c>
      <c r="BT54" s="129" t="s">
        <v>82</v>
      </c>
      <c r="BV54" s="129" t="s">
        <v>76</v>
      </c>
      <c r="BW54" s="129" t="s">
        <v>91</v>
      </c>
      <c r="BX54" s="129" t="s">
        <v>7</v>
      </c>
      <c r="CL54" s="129" t="s">
        <v>21</v>
      </c>
      <c r="CM54" s="129" t="s">
        <v>84</v>
      </c>
    </row>
    <row r="55" s="5" customFormat="1" ht="16.5" customHeight="1">
      <c r="A55" s="117" t="s">
        <v>78</v>
      </c>
      <c r="B55" s="118"/>
      <c r="C55" s="119"/>
      <c r="D55" s="120" t="s">
        <v>92</v>
      </c>
      <c r="E55" s="120"/>
      <c r="F55" s="120"/>
      <c r="G55" s="120"/>
      <c r="H55" s="120"/>
      <c r="I55" s="121"/>
      <c r="J55" s="120" t="s">
        <v>93</v>
      </c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2">
        <f>'400 - Dešťová kanalizace'!J27</f>
        <v>0</v>
      </c>
      <c r="AH55" s="121"/>
      <c r="AI55" s="121"/>
      <c r="AJ55" s="121"/>
      <c r="AK55" s="121"/>
      <c r="AL55" s="121"/>
      <c r="AM55" s="121"/>
      <c r="AN55" s="122">
        <f>SUM(AG55,AT55)</f>
        <v>0</v>
      </c>
      <c r="AO55" s="121"/>
      <c r="AP55" s="121"/>
      <c r="AQ55" s="123" t="s">
        <v>94</v>
      </c>
      <c r="AR55" s="124"/>
      <c r="AS55" s="125">
        <v>0</v>
      </c>
      <c r="AT55" s="126">
        <f>ROUND(SUM(AV55:AW55),2)</f>
        <v>0</v>
      </c>
      <c r="AU55" s="127">
        <f>'400 - Dešťová kanalizace'!P84</f>
        <v>0</v>
      </c>
      <c r="AV55" s="126">
        <f>'400 - Dešťová kanalizace'!J30</f>
        <v>0</v>
      </c>
      <c r="AW55" s="126">
        <f>'400 - Dešťová kanalizace'!J31</f>
        <v>0</v>
      </c>
      <c r="AX55" s="126">
        <f>'400 - Dešťová kanalizace'!J32</f>
        <v>0</v>
      </c>
      <c r="AY55" s="126">
        <f>'400 - Dešťová kanalizace'!J33</f>
        <v>0</v>
      </c>
      <c r="AZ55" s="126">
        <f>'400 - Dešťová kanalizace'!F30</f>
        <v>0</v>
      </c>
      <c r="BA55" s="126">
        <f>'400 - Dešťová kanalizace'!F31</f>
        <v>0</v>
      </c>
      <c r="BB55" s="126">
        <f>'400 - Dešťová kanalizace'!F32</f>
        <v>0</v>
      </c>
      <c r="BC55" s="126">
        <f>'400 - Dešťová kanalizace'!F33</f>
        <v>0</v>
      </c>
      <c r="BD55" s="128">
        <f>'400 - Dešťová kanalizace'!F34</f>
        <v>0</v>
      </c>
      <c r="BT55" s="129" t="s">
        <v>82</v>
      </c>
      <c r="BV55" s="129" t="s">
        <v>76</v>
      </c>
      <c r="BW55" s="129" t="s">
        <v>95</v>
      </c>
      <c r="BX55" s="129" t="s">
        <v>7</v>
      </c>
      <c r="CL55" s="129" t="s">
        <v>21</v>
      </c>
      <c r="CM55" s="129" t="s">
        <v>84</v>
      </c>
    </row>
    <row r="56" s="5" customFormat="1" ht="16.5" customHeight="1">
      <c r="A56" s="117" t="s">
        <v>78</v>
      </c>
      <c r="B56" s="118"/>
      <c r="C56" s="119"/>
      <c r="D56" s="120" t="s">
        <v>96</v>
      </c>
      <c r="E56" s="120"/>
      <c r="F56" s="120"/>
      <c r="G56" s="120"/>
      <c r="H56" s="120"/>
      <c r="I56" s="121"/>
      <c r="J56" s="120" t="s">
        <v>97</v>
      </c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2">
        <f>'500 - Veřejné osvětlení'!J27</f>
        <v>0</v>
      </c>
      <c r="AH56" s="121"/>
      <c r="AI56" s="121"/>
      <c r="AJ56" s="121"/>
      <c r="AK56" s="121"/>
      <c r="AL56" s="121"/>
      <c r="AM56" s="121"/>
      <c r="AN56" s="122">
        <f>SUM(AG56,AT56)</f>
        <v>0</v>
      </c>
      <c r="AO56" s="121"/>
      <c r="AP56" s="121"/>
      <c r="AQ56" s="123" t="s">
        <v>94</v>
      </c>
      <c r="AR56" s="124"/>
      <c r="AS56" s="125">
        <v>0</v>
      </c>
      <c r="AT56" s="126">
        <f>ROUND(SUM(AV56:AW56),2)</f>
        <v>0</v>
      </c>
      <c r="AU56" s="127">
        <f>'500 - Veřejné osvětlení'!P81</f>
        <v>0</v>
      </c>
      <c r="AV56" s="126">
        <f>'500 - Veřejné osvětlení'!J30</f>
        <v>0</v>
      </c>
      <c r="AW56" s="126">
        <f>'500 - Veřejné osvětlení'!J31</f>
        <v>0</v>
      </c>
      <c r="AX56" s="126">
        <f>'500 - Veřejné osvětlení'!J32</f>
        <v>0</v>
      </c>
      <c r="AY56" s="126">
        <f>'500 - Veřejné osvětlení'!J33</f>
        <v>0</v>
      </c>
      <c r="AZ56" s="126">
        <f>'500 - Veřejné osvětlení'!F30</f>
        <v>0</v>
      </c>
      <c r="BA56" s="126">
        <f>'500 - Veřejné osvětlení'!F31</f>
        <v>0</v>
      </c>
      <c r="BB56" s="126">
        <f>'500 - Veřejné osvětlení'!F32</f>
        <v>0</v>
      </c>
      <c r="BC56" s="126">
        <f>'500 - Veřejné osvětlení'!F33</f>
        <v>0</v>
      </c>
      <c r="BD56" s="128">
        <f>'500 - Veřejné osvětlení'!F34</f>
        <v>0</v>
      </c>
      <c r="BT56" s="129" t="s">
        <v>82</v>
      </c>
      <c r="BV56" s="129" t="s">
        <v>76</v>
      </c>
      <c r="BW56" s="129" t="s">
        <v>98</v>
      </c>
      <c r="BX56" s="129" t="s">
        <v>7</v>
      </c>
      <c r="CL56" s="129" t="s">
        <v>21</v>
      </c>
      <c r="CM56" s="129" t="s">
        <v>84</v>
      </c>
    </row>
    <row r="57" s="5" customFormat="1" ht="16.5" customHeight="1">
      <c r="A57" s="117" t="s">
        <v>78</v>
      </c>
      <c r="B57" s="118"/>
      <c r="C57" s="119"/>
      <c r="D57" s="120" t="s">
        <v>99</v>
      </c>
      <c r="E57" s="120"/>
      <c r="F57" s="120"/>
      <c r="G57" s="120"/>
      <c r="H57" s="120"/>
      <c r="I57" s="121"/>
      <c r="J57" s="120" t="s">
        <v>100</v>
      </c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2">
        <f>'600 - Mobiliář'!J27</f>
        <v>0</v>
      </c>
      <c r="AH57" s="121"/>
      <c r="AI57" s="121"/>
      <c r="AJ57" s="121"/>
      <c r="AK57" s="121"/>
      <c r="AL57" s="121"/>
      <c r="AM57" s="121"/>
      <c r="AN57" s="122">
        <f>SUM(AG57,AT57)</f>
        <v>0</v>
      </c>
      <c r="AO57" s="121"/>
      <c r="AP57" s="121"/>
      <c r="AQ57" s="123" t="s">
        <v>87</v>
      </c>
      <c r="AR57" s="124"/>
      <c r="AS57" s="125">
        <v>0</v>
      </c>
      <c r="AT57" s="126">
        <f>ROUND(SUM(AV57:AW57),2)</f>
        <v>0</v>
      </c>
      <c r="AU57" s="127">
        <f>'600 - Mobiliář'!P79</f>
        <v>0</v>
      </c>
      <c r="AV57" s="126">
        <f>'600 - Mobiliář'!J30</f>
        <v>0</v>
      </c>
      <c r="AW57" s="126">
        <f>'600 - Mobiliář'!J31</f>
        <v>0</v>
      </c>
      <c r="AX57" s="126">
        <f>'600 - Mobiliář'!J32</f>
        <v>0</v>
      </c>
      <c r="AY57" s="126">
        <f>'600 - Mobiliář'!J33</f>
        <v>0</v>
      </c>
      <c r="AZ57" s="126">
        <f>'600 - Mobiliář'!F30</f>
        <v>0</v>
      </c>
      <c r="BA57" s="126">
        <f>'600 - Mobiliář'!F31</f>
        <v>0</v>
      </c>
      <c r="BB57" s="126">
        <f>'600 - Mobiliář'!F32</f>
        <v>0</v>
      </c>
      <c r="BC57" s="126">
        <f>'600 - Mobiliář'!F33</f>
        <v>0</v>
      </c>
      <c r="BD57" s="128">
        <f>'600 - Mobiliář'!F34</f>
        <v>0</v>
      </c>
      <c r="BT57" s="129" t="s">
        <v>82</v>
      </c>
      <c r="BV57" s="129" t="s">
        <v>76</v>
      </c>
      <c r="BW57" s="129" t="s">
        <v>101</v>
      </c>
      <c r="BX57" s="129" t="s">
        <v>7</v>
      </c>
      <c r="CL57" s="129" t="s">
        <v>21</v>
      </c>
      <c r="CM57" s="129" t="s">
        <v>84</v>
      </c>
    </row>
    <row r="58" s="5" customFormat="1" ht="16.5" customHeight="1">
      <c r="A58" s="117" t="s">
        <v>78</v>
      </c>
      <c r="B58" s="118"/>
      <c r="C58" s="119"/>
      <c r="D58" s="120" t="s">
        <v>102</v>
      </c>
      <c r="E58" s="120"/>
      <c r="F58" s="120"/>
      <c r="G58" s="120"/>
      <c r="H58" s="120"/>
      <c r="I58" s="121"/>
      <c r="J58" s="120" t="s">
        <v>103</v>
      </c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2">
        <f>'700 - Úprava ulice Na pří...'!J27</f>
        <v>0</v>
      </c>
      <c r="AH58" s="121"/>
      <c r="AI58" s="121"/>
      <c r="AJ58" s="121"/>
      <c r="AK58" s="121"/>
      <c r="AL58" s="121"/>
      <c r="AM58" s="121"/>
      <c r="AN58" s="122">
        <f>SUM(AG58,AT58)</f>
        <v>0</v>
      </c>
      <c r="AO58" s="121"/>
      <c r="AP58" s="121"/>
      <c r="AQ58" s="123" t="s">
        <v>87</v>
      </c>
      <c r="AR58" s="124"/>
      <c r="AS58" s="130">
        <v>0</v>
      </c>
      <c r="AT58" s="131">
        <f>ROUND(SUM(AV58:AW58),2)</f>
        <v>0</v>
      </c>
      <c r="AU58" s="132">
        <f>'700 - Úprava ulice Na pří...'!P82</f>
        <v>0</v>
      </c>
      <c r="AV58" s="131">
        <f>'700 - Úprava ulice Na pří...'!J30</f>
        <v>0</v>
      </c>
      <c r="AW58" s="131">
        <f>'700 - Úprava ulice Na pří...'!J31</f>
        <v>0</v>
      </c>
      <c r="AX58" s="131">
        <f>'700 - Úprava ulice Na pří...'!J32</f>
        <v>0</v>
      </c>
      <c r="AY58" s="131">
        <f>'700 - Úprava ulice Na pří...'!J33</f>
        <v>0</v>
      </c>
      <c r="AZ58" s="131">
        <f>'700 - Úprava ulice Na pří...'!F30</f>
        <v>0</v>
      </c>
      <c r="BA58" s="131">
        <f>'700 - Úprava ulice Na pří...'!F31</f>
        <v>0</v>
      </c>
      <c r="BB58" s="131">
        <f>'700 - Úprava ulice Na pří...'!F32</f>
        <v>0</v>
      </c>
      <c r="BC58" s="131">
        <f>'700 - Úprava ulice Na pří...'!F33</f>
        <v>0</v>
      </c>
      <c r="BD58" s="133">
        <f>'700 - Úprava ulice Na pří...'!F34</f>
        <v>0</v>
      </c>
      <c r="BT58" s="129" t="s">
        <v>82</v>
      </c>
      <c r="BV58" s="129" t="s">
        <v>76</v>
      </c>
      <c r="BW58" s="129" t="s">
        <v>104</v>
      </c>
      <c r="BX58" s="129" t="s">
        <v>7</v>
      </c>
      <c r="CL58" s="129" t="s">
        <v>21</v>
      </c>
      <c r="CM58" s="129" t="s">
        <v>84</v>
      </c>
    </row>
    <row r="59" s="1" customFormat="1" ht="30" customHeight="1">
      <c r="B59" s="44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0"/>
    </row>
    <row r="60" s="1" customFormat="1" ht="6.96" customHeight="1">
      <c r="B60" s="65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70"/>
    </row>
  </sheetData>
  <sheetProtection sheet="1" formatColumns="0" formatRows="0" objects="1" scenarios="1" spinCount="100000" saltValue="pj1fQ6FRE3s3D6uByB9xhhaWPVFcyHFUWCAWhvQQzEbNiHOdi4KYc1GiT88M+ZtB4P+JBlCbzwziwjx9/w3ysA==" hashValue="tOc9uwCRGN2qNpLhgK6A1TcPmwmvlzyzONtYhfWWN0jkfuQwYhn+8uypX5SfGabKOv/lTLacRlT2JVfyho0b9g==" algorithmName="SHA-512" password="CC35"/>
  <mergeCells count="6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8:AP58"/>
    <mergeCell ref="AG58:AM58"/>
    <mergeCell ref="D58:H58"/>
    <mergeCell ref="J58:AF58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100 - VRN'!C2" display="/"/>
    <hyperlink ref="A53" location="'200 - Komunikace'!C2" display="/"/>
    <hyperlink ref="A54" location="'300 - Sadové úpravy'!C2" display="/"/>
    <hyperlink ref="A55" location="'400 - Dešťová kanalizace'!C2" display="/"/>
    <hyperlink ref="A56" location="'500 - Veřejné osvětlení'!C2" display="/"/>
    <hyperlink ref="A57" location="'600 - Mobiliář'!C2" display="/"/>
    <hyperlink ref="A58" location="'700 - Úprava ulice Na pří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105</v>
      </c>
      <c r="G1" s="137" t="s">
        <v>106</v>
      </c>
      <c r="H1" s="137"/>
      <c r="I1" s="138"/>
      <c r="J1" s="137" t="s">
        <v>107</v>
      </c>
      <c r="K1" s="136" t="s">
        <v>108</v>
      </c>
      <c r="L1" s="137" t="s">
        <v>109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83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110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ulice Na Rejdišti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111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112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21. 3. 2018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71.25" customHeight="1">
      <c r="B24" s="146"/>
      <c r="C24" s="147"/>
      <c r="D24" s="147"/>
      <c r="E24" s="42" t="s">
        <v>113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ROUND(J82,2)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ROUND(SUM(BE82:BE93), 2)</f>
        <v>0</v>
      </c>
      <c r="G30" s="45"/>
      <c r="H30" s="45"/>
      <c r="I30" s="156">
        <v>0.20999999999999999</v>
      </c>
      <c r="J30" s="155">
        <f>ROUND(ROUND((SUM(BE82:BE93)),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ROUND(SUM(BF82:BF93), 2)</f>
        <v>0</v>
      </c>
      <c r="G31" s="45"/>
      <c r="H31" s="45"/>
      <c r="I31" s="156">
        <v>0.14999999999999999</v>
      </c>
      <c r="J31" s="155">
        <f>ROUND(ROUND((SUM(BF82:BF93)),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ROUND(SUM(BG82:BG93),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ROUND(SUM(BH82:BH93),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ROUND(SUM(BI82:BI93),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ulice Na Rejdišti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111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100 - VRN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Nymburk</v>
      </c>
      <c r="G49" s="45"/>
      <c r="H49" s="45"/>
      <c r="I49" s="144" t="s">
        <v>25</v>
      </c>
      <c r="J49" s="145" t="str">
        <f>IF(J12="","",J12)</f>
        <v>21. 3. 2018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MÚ Nymburk, Náměstí Přemyslovců 163, Nymburk</v>
      </c>
      <c r="G51" s="45"/>
      <c r="H51" s="45"/>
      <c r="I51" s="144" t="s">
        <v>34</v>
      </c>
      <c r="J51" s="42" t="str">
        <f>E21</f>
        <v>TaK Architects s.r.o., Hollarovo nám. 2, Praha 3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115</v>
      </c>
      <c r="D54" s="157"/>
      <c r="E54" s="157"/>
      <c r="F54" s="157"/>
      <c r="G54" s="157"/>
      <c r="H54" s="157"/>
      <c r="I54" s="171"/>
      <c r="J54" s="172" t="s">
        <v>116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117</v>
      </c>
      <c r="D56" s="45"/>
      <c r="E56" s="45"/>
      <c r="F56" s="45"/>
      <c r="G56" s="45"/>
      <c r="H56" s="45"/>
      <c r="I56" s="142"/>
      <c r="J56" s="153">
        <f>J82</f>
        <v>0</v>
      </c>
      <c r="K56" s="49"/>
      <c r="AU56" s="22" t="s">
        <v>118</v>
      </c>
    </row>
    <row r="57" s="7" customFormat="1" ht="24.96" customHeight="1">
      <c r="B57" s="175"/>
      <c r="C57" s="176"/>
      <c r="D57" s="177" t="s">
        <v>119</v>
      </c>
      <c r="E57" s="178"/>
      <c r="F57" s="178"/>
      <c r="G57" s="178"/>
      <c r="H57" s="178"/>
      <c r="I57" s="179"/>
      <c r="J57" s="180">
        <f>J83</f>
        <v>0</v>
      </c>
      <c r="K57" s="181"/>
    </row>
    <row r="58" s="8" customFormat="1" ht="19.92" customHeight="1">
      <c r="B58" s="182"/>
      <c r="C58" s="183"/>
      <c r="D58" s="184" t="s">
        <v>120</v>
      </c>
      <c r="E58" s="185"/>
      <c r="F58" s="185"/>
      <c r="G58" s="185"/>
      <c r="H58" s="185"/>
      <c r="I58" s="186"/>
      <c r="J58" s="187">
        <f>J84</f>
        <v>0</v>
      </c>
      <c r="K58" s="188"/>
    </row>
    <row r="59" s="8" customFormat="1" ht="19.92" customHeight="1">
      <c r="B59" s="182"/>
      <c r="C59" s="183"/>
      <c r="D59" s="184" t="s">
        <v>121</v>
      </c>
      <c r="E59" s="185"/>
      <c r="F59" s="185"/>
      <c r="G59" s="185"/>
      <c r="H59" s="185"/>
      <c r="I59" s="186"/>
      <c r="J59" s="187">
        <f>J86</f>
        <v>0</v>
      </c>
      <c r="K59" s="188"/>
    </row>
    <row r="60" s="8" customFormat="1" ht="19.92" customHeight="1">
      <c r="B60" s="182"/>
      <c r="C60" s="183"/>
      <c r="D60" s="184" t="s">
        <v>122</v>
      </c>
      <c r="E60" s="185"/>
      <c r="F60" s="185"/>
      <c r="G60" s="185"/>
      <c r="H60" s="185"/>
      <c r="I60" s="186"/>
      <c r="J60" s="187">
        <f>J88</f>
        <v>0</v>
      </c>
      <c r="K60" s="188"/>
    </row>
    <row r="61" s="8" customFormat="1" ht="19.92" customHeight="1">
      <c r="B61" s="182"/>
      <c r="C61" s="183"/>
      <c r="D61" s="184" t="s">
        <v>123</v>
      </c>
      <c r="E61" s="185"/>
      <c r="F61" s="185"/>
      <c r="G61" s="185"/>
      <c r="H61" s="185"/>
      <c r="I61" s="186"/>
      <c r="J61" s="187">
        <f>J90</f>
        <v>0</v>
      </c>
      <c r="K61" s="188"/>
    </row>
    <row r="62" s="8" customFormat="1" ht="19.92" customHeight="1">
      <c r="B62" s="182"/>
      <c r="C62" s="183"/>
      <c r="D62" s="184" t="s">
        <v>124</v>
      </c>
      <c r="E62" s="185"/>
      <c r="F62" s="185"/>
      <c r="G62" s="185"/>
      <c r="H62" s="185"/>
      <c r="I62" s="186"/>
      <c r="J62" s="187">
        <f>J92</f>
        <v>0</v>
      </c>
      <c r="K62" s="188"/>
    </row>
    <row r="63" s="1" customFormat="1" ht="21.84" customHeight="1">
      <c r="B63" s="44"/>
      <c r="C63" s="45"/>
      <c r="D63" s="45"/>
      <c r="E63" s="45"/>
      <c r="F63" s="45"/>
      <c r="G63" s="45"/>
      <c r="H63" s="45"/>
      <c r="I63" s="142"/>
      <c r="J63" s="45"/>
      <c r="K63" s="49"/>
    </row>
    <row r="64" s="1" customFormat="1" ht="6.96" customHeight="1">
      <c r="B64" s="65"/>
      <c r="C64" s="66"/>
      <c r="D64" s="66"/>
      <c r="E64" s="66"/>
      <c r="F64" s="66"/>
      <c r="G64" s="66"/>
      <c r="H64" s="66"/>
      <c r="I64" s="164"/>
      <c r="J64" s="66"/>
      <c r="K64" s="67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67"/>
      <c r="J68" s="69"/>
      <c r="K68" s="69"/>
      <c r="L68" s="70"/>
    </row>
    <row r="69" s="1" customFormat="1" ht="36.96" customHeight="1">
      <c r="B69" s="44"/>
      <c r="C69" s="71" t="s">
        <v>125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6.96" customHeight="1">
      <c r="B70" s="44"/>
      <c r="C70" s="72"/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4.4" customHeight="1">
      <c r="B71" s="44"/>
      <c r="C71" s="74" t="s">
        <v>18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6.5" customHeight="1">
      <c r="B72" s="44"/>
      <c r="C72" s="72"/>
      <c r="D72" s="72"/>
      <c r="E72" s="190" t="str">
        <f>E7</f>
        <v>Rekonstrukce ulice Na Rejdišti</v>
      </c>
      <c r="F72" s="74"/>
      <c r="G72" s="74"/>
      <c r="H72" s="74"/>
      <c r="I72" s="189"/>
      <c r="J72" s="72"/>
      <c r="K72" s="72"/>
      <c r="L72" s="70"/>
    </row>
    <row r="73" s="1" customFormat="1" ht="14.4" customHeight="1">
      <c r="B73" s="44"/>
      <c r="C73" s="74" t="s">
        <v>111</v>
      </c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7.25" customHeight="1">
      <c r="B74" s="44"/>
      <c r="C74" s="72"/>
      <c r="D74" s="72"/>
      <c r="E74" s="80" t="str">
        <f>E9</f>
        <v>100 - VRN</v>
      </c>
      <c r="F74" s="72"/>
      <c r="G74" s="72"/>
      <c r="H74" s="72"/>
      <c r="I74" s="189"/>
      <c r="J74" s="72"/>
      <c r="K74" s="72"/>
      <c r="L74" s="70"/>
    </row>
    <row r="75" s="1" customFormat="1" ht="6.96" customHeight="1">
      <c r="B75" s="44"/>
      <c r="C75" s="72"/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 ht="18" customHeight="1">
      <c r="B76" s="44"/>
      <c r="C76" s="74" t="s">
        <v>23</v>
      </c>
      <c r="D76" s="72"/>
      <c r="E76" s="72"/>
      <c r="F76" s="191" t="str">
        <f>F12</f>
        <v>Nymburk</v>
      </c>
      <c r="G76" s="72"/>
      <c r="H76" s="72"/>
      <c r="I76" s="192" t="s">
        <v>25</v>
      </c>
      <c r="J76" s="83" t="str">
        <f>IF(J12="","",J12)</f>
        <v>21. 3. 2018</v>
      </c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>
      <c r="B78" s="44"/>
      <c r="C78" s="74" t="s">
        <v>27</v>
      </c>
      <c r="D78" s="72"/>
      <c r="E78" s="72"/>
      <c r="F78" s="191" t="str">
        <f>E15</f>
        <v>MÚ Nymburk, Náměstí Přemyslovců 163, Nymburk</v>
      </c>
      <c r="G78" s="72"/>
      <c r="H78" s="72"/>
      <c r="I78" s="192" t="s">
        <v>34</v>
      </c>
      <c r="J78" s="191" t="str">
        <f>E21</f>
        <v>TaK Architects s.r.o., Hollarovo nám. 2, Praha 3</v>
      </c>
      <c r="K78" s="72"/>
      <c r="L78" s="70"/>
    </row>
    <row r="79" s="1" customFormat="1" ht="14.4" customHeight="1">
      <c r="B79" s="44"/>
      <c r="C79" s="74" t="s">
        <v>32</v>
      </c>
      <c r="D79" s="72"/>
      <c r="E79" s="72"/>
      <c r="F79" s="191" t="str">
        <f>IF(E18="","",E18)</f>
        <v/>
      </c>
      <c r="G79" s="72"/>
      <c r="H79" s="72"/>
      <c r="I79" s="189"/>
      <c r="J79" s="72"/>
      <c r="K79" s="72"/>
      <c r="L79" s="70"/>
    </row>
    <row r="80" s="1" customFormat="1" ht="10.32" customHeight="1">
      <c r="B80" s="44"/>
      <c r="C80" s="72"/>
      <c r="D80" s="72"/>
      <c r="E80" s="72"/>
      <c r="F80" s="72"/>
      <c r="G80" s="72"/>
      <c r="H80" s="72"/>
      <c r="I80" s="189"/>
      <c r="J80" s="72"/>
      <c r="K80" s="72"/>
      <c r="L80" s="70"/>
    </row>
    <row r="81" s="9" customFormat="1" ht="29.28" customHeight="1">
      <c r="B81" s="193"/>
      <c r="C81" s="194" t="s">
        <v>126</v>
      </c>
      <c r="D81" s="195" t="s">
        <v>59</v>
      </c>
      <c r="E81" s="195" t="s">
        <v>55</v>
      </c>
      <c r="F81" s="195" t="s">
        <v>127</v>
      </c>
      <c r="G81" s="195" t="s">
        <v>128</v>
      </c>
      <c r="H81" s="195" t="s">
        <v>129</v>
      </c>
      <c r="I81" s="196" t="s">
        <v>130</v>
      </c>
      <c r="J81" s="195" t="s">
        <v>116</v>
      </c>
      <c r="K81" s="197" t="s">
        <v>131</v>
      </c>
      <c r="L81" s="198"/>
      <c r="M81" s="100" t="s">
        <v>132</v>
      </c>
      <c r="N81" s="101" t="s">
        <v>44</v>
      </c>
      <c r="O81" s="101" t="s">
        <v>133</v>
      </c>
      <c r="P81" s="101" t="s">
        <v>134</v>
      </c>
      <c r="Q81" s="101" t="s">
        <v>135</v>
      </c>
      <c r="R81" s="101" t="s">
        <v>136</v>
      </c>
      <c r="S81" s="101" t="s">
        <v>137</v>
      </c>
      <c r="T81" s="102" t="s">
        <v>138</v>
      </c>
    </row>
    <row r="82" s="1" customFormat="1" ht="29.28" customHeight="1">
      <c r="B82" s="44"/>
      <c r="C82" s="106" t="s">
        <v>117</v>
      </c>
      <c r="D82" s="72"/>
      <c r="E82" s="72"/>
      <c r="F82" s="72"/>
      <c r="G82" s="72"/>
      <c r="H82" s="72"/>
      <c r="I82" s="189"/>
      <c r="J82" s="199">
        <f>BK82</f>
        <v>0</v>
      </c>
      <c r="K82" s="72"/>
      <c r="L82" s="70"/>
      <c r="M82" s="103"/>
      <c r="N82" s="104"/>
      <c r="O82" s="104"/>
      <c r="P82" s="200">
        <f>P83</f>
        <v>0</v>
      </c>
      <c r="Q82" s="104"/>
      <c r="R82" s="200">
        <f>R83</f>
        <v>0</v>
      </c>
      <c r="S82" s="104"/>
      <c r="T82" s="201">
        <f>T83</f>
        <v>0</v>
      </c>
      <c r="AT82" s="22" t="s">
        <v>73</v>
      </c>
      <c r="AU82" s="22" t="s">
        <v>118</v>
      </c>
      <c r="BK82" s="202">
        <f>BK83</f>
        <v>0</v>
      </c>
    </row>
    <row r="83" s="10" customFormat="1" ht="37.44" customHeight="1">
      <c r="B83" s="203"/>
      <c r="C83" s="204"/>
      <c r="D83" s="205" t="s">
        <v>73</v>
      </c>
      <c r="E83" s="206" t="s">
        <v>80</v>
      </c>
      <c r="F83" s="206" t="s">
        <v>139</v>
      </c>
      <c r="G83" s="204"/>
      <c r="H83" s="204"/>
      <c r="I83" s="207"/>
      <c r="J83" s="208">
        <f>BK83</f>
        <v>0</v>
      </c>
      <c r="K83" s="204"/>
      <c r="L83" s="209"/>
      <c r="M83" s="210"/>
      <c r="N83" s="211"/>
      <c r="O83" s="211"/>
      <c r="P83" s="212">
        <f>P84+P86+P88+P90+P92</f>
        <v>0</v>
      </c>
      <c r="Q83" s="211"/>
      <c r="R83" s="212">
        <f>R84+R86+R88+R90+R92</f>
        <v>0</v>
      </c>
      <c r="S83" s="211"/>
      <c r="T83" s="213">
        <f>T84+T86+T88+T90+T92</f>
        <v>0</v>
      </c>
      <c r="AR83" s="214" t="s">
        <v>140</v>
      </c>
      <c r="AT83" s="215" t="s">
        <v>73</v>
      </c>
      <c r="AU83" s="215" t="s">
        <v>74</v>
      </c>
      <c r="AY83" s="214" t="s">
        <v>141</v>
      </c>
      <c r="BK83" s="216">
        <f>BK84+BK86+BK88+BK90+BK92</f>
        <v>0</v>
      </c>
    </row>
    <row r="84" s="10" customFormat="1" ht="19.92" customHeight="1">
      <c r="B84" s="203"/>
      <c r="C84" s="204"/>
      <c r="D84" s="205" t="s">
        <v>73</v>
      </c>
      <c r="E84" s="217" t="s">
        <v>142</v>
      </c>
      <c r="F84" s="217" t="s">
        <v>143</v>
      </c>
      <c r="G84" s="204"/>
      <c r="H84" s="204"/>
      <c r="I84" s="207"/>
      <c r="J84" s="218">
        <f>BK84</f>
        <v>0</v>
      </c>
      <c r="K84" s="204"/>
      <c r="L84" s="209"/>
      <c r="M84" s="210"/>
      <c r="N84" s="211"/>
      <c r="O84" s="211"/>
      <c r="P84" s="212">
        <f>P85</f>
        <v>0</v>
      </c>
      <c r="Q84" s="211"/>
      <c r="R84" s="212">
        <f>R85</f>
        <v>0</v>
      </c>
      <c r="S84" s="211"/>
      <c r="T84" s="213">
        <f>T85</f>
        <v>0</v>
      </c>
      <c r="AR84" s="214" t="s">
        <v>140</v>
      </c>
      <c r="AT84" s="215" t="s">
        <v>73</v>
      </c>
      <c r="AU84" s="215" t="s">
        <v>82</v>
      </c>
      <c r="AY84" s="214" t="s">
        <v>141</v>
      </c>
      <c r="BK84" s="216">
        <f>BK85</f>
        <v>0</v>
      </c>
    </row>
    <row r="85" s="1" customFormat="1" ht="16.5" customHeight="1">
      <c r="B85" s="44"/>
      <c r="C85" s="219" t="s">
        <v>82</v>
      </c>
      <c r="D85" s="219" t="s">
        <v>144</v>
      </c>
      <c r="E85" s="220" t="s">
        <v>145</v>
      </c>
      <c r="F85" s="221" t="s">
        <v>143</v>
      </c>
      <c r="G85" s="222" t="s">
        <v>146</v>
      </c>
      <c r="H85" s="223">
        <v>1</v>
      </c>
      <c r="I85" s="224"/>
      <c r="J85" s="225">
        <f>ROUND(I85*H85,2)</f>
        <v>0</v>
      </c>
      <c r="K85" s="221" t="s">
        <v>147</v>
      </c>
      <c r="L85" s="70"/>
      <c r="M85" s="226" t="s">
        <v>21</v>
      </c>
      <c r="N85" s="227" t="s">
        <v>45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148</v>
      </c>
      <c r="AT85" s="22" t="s">
        <v>144</v>
      </c>
      <c r="AU85" s="22" t="s">
        <v>84</v>
      </c>
      <c r="AY85" s="22" t="s">
        <v>141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82</v>
      </c>
      <c r="BK85" s="230">
        <f>ROUND(I85*H85,2)</f>
        <v>0</v>
      </c>
      <c r="BL85" s="22" t="s">
        <v>148</v>
      </c>
      <c r="BM85" s="22" t="s">
        <v>149</v>
      </c>
    </row>
    <row r="86" s="10" customFormat="1" ht="29.88" customHeight="1">
      <c r="B86" s="203"/>
      <c r="C86" s="204"/>
      <c r="D86" s="205" t="s">
        <v>73</v>
      </c>
      <c r="E86" s="217" t="s">
        <v>150</v>
      </c>
      <c r="F86" s="217" t="s">
        <v>151</v>
      </c>
      <c r="G86" s="204"/>
      <c r="H86" s="204"/>
      <c r="I86" s="207"/>
      <c r="J86" s="218">
        <f>BK86</f>
        <v>0</v>
      </c>
      <c r="K86" s="204"/>
      <c r="L86" s="209"/>
      <c r="M86" s="210"/>
      <c r="N86" s="211"/>
      <c r="O86" s="211"/>
      <c r="P86" s="212">
        <f>P87</f>
        <v>0</v>
      </c>
      <c r="Q86" s="211"/>
      <c r="R86" s="212">
        <f>R87</f>
        <v>0</v>
      </c>
      <c r="S86" s="211"/>
      <c r="T86" s="213">
        <f>T87</f>
        <v>0</v>
      </c>
      <c r="AR86" s="214" t="s">
        <v>140</v>
      </c>
      <c r="AT86" s="215" t="s">
        <v>73</v>
      </c>
      <c r="AU86" s="215" t="s">
        <v>82</v>
      </c>
      <c r="AY86" s="214" t="s">
        <v>141</v>
      </c>
      <c r="BK86" s="216">
        <f>BK87</f>
        <v>0</v>
      </c>
    </row>
    <row r="87" s="1" customFormat="1" ht="16.5" customHeight="1">
      <c r="B87" s="44"/>
      <c r="C87" s="219" t="s">
        <v>84</v>
      </c>
      <c r="D87" s="219" t="s">
        <v>144</v>
      </c>
      <c r="E87" s="220" t="s">
        <v>152</v>
      </c>
      <c r="F87" s="221" t="s">
        <v>151</v>
      </c>
      <c r="G87" s="222" t="s">
        <v>146</v>
      </c>
      <c r="H87" s="223">
        <v>1</v>
      </c>
      <c r="I87" s="224"/>
      <c r="J87" s="225">
        <f>ROUND(I87*H87,2)</f>
        <v>0</v>
      </c>
      <c r="K87" s="221" t="s">
        <v>147</v>
      </c>
      <c r="L87" s="70"/>
      <c r="M87" s="226" t="s">
        <v>21</v>
      </c>
      <c r="N87" s="227" t="s">
        <v>45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148</v>
      </c>
      <c r="AT87" s="22" t="s">
        <v>144</v>
      </c>
      <c r="AU87" s="22" t="s">
        <v>84</v>
      </c>
      <c r="AY87" s="22" t="s">
        <v>141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82</v>
      </c>
      <c r="BK87" s="230">
        <f>ROUND(I87*H87,2)</f>
        <v>0</v>
      </c>
      <c r="BL87" s="22" t="s">
        <v>148</v>
      </c>
      <c r="BM87" s="22" t="s">
        <v>153</v>
      </c>
    </row>
    <row r="88" s="10" customFormat="1" ht="29.88" customHeight="1">
      <c r="B88" s="203"/>
      <c r="C88" s="204"/>
      <c r="D88" s="205" t="s">
        <v>73</v>
      </c>
      <c r="E88" s="217" t="s">
        <v>154</v>
      </c>
      <c r="F88" s="217" t="s">
        <v>155</v>
      </c>
      <c r="G88" s="204"/>
      <c r="H88" s="204"/>
      <c r="I88" s="207"/>
      <c r="J88" s="218">
        <f>BK88</f>
        <v>0</v>
      </c>
      <c r="K88" s="204"/>
      <c r="L88" s="209"/>
      <c r="M88" s="210"/>
      <c r="N88" s="211"/>
      <c r="O88" s="211"/>
      <c r="P88" s="212">
        <f>P89</f>
        <v>0</v>
      </c>
      <c r="Q88" s="211"/>
      <c r="R88" s="212">
        <f>R89</f>
        <v>0</v>
      </c>
      <c r="S88" s="211"/>
      <c r="T88" s="213">
        <f>T89</f>
        <v>0</v>
      </c>
      <c r="AR88" s="214" t="s">
        <v>140</v>
      </c>
      <c r="AT88" s="215" t="s">
        <v>73</v>
      </c>
      <c r="AU88" s="215" t="s">
        <v>82</v>
      </c>
      <c r="AY88" s="214" t="s">
        <v>141</v>
      </c>
      <c r="BK88" s="216">
        <f>BK89</f>
        <v>0</v>
      </c>
    </row>
    <row r="89" s="1" customFormat="1" ht="16.5" customHeight="1">
      <c r="B89" s="44"/>
      <c r="C89" s="219" t="s">
        <v>156</v>
      </c>
      <c r="D89" s="219" t="s">
        <v>144</v>
      </c>
      <c r="E89" s="220" t="s">
        <v>157</v>
      </c>
      <c r="F89" s="221" t="s">
        <v>155</v>
      </c>
      <c r="G89" s="222" t="s">
        <v>146</v>
      </c>
      <c r="H89" s="223">
        <v>1</v>
      </c>
      <c r="I89" s="224"/>
      <c r="J89" s="225">
        <f>ROUND(I89*H89,2)</f>
        <v>0</v>
      </c>
      <c r="K89" s="221" t="s">
        <v>147</v>
      </c>
      <c r="L89" s="70"/>
      <c r="M89" s="226" t="s">
        <v>21</v>
      </c>
      <c r="N89" s="227" t="s">
        <v>45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AR89" s="22" t="s">
        <v>148</v>
      </c>
      <c r="AT89" s="22" t="s">
        <v>144</v>
      </c>
      <c r="AU89" s="22" t="s">
        <v>84</v>
      </c>
      <c r="AY89" s="22" t="s">
        <v>141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82</v>
      </c>
      <c r="BK89" s="230">
        <f>ROUND(I89*H89,2)</f>
        <v>0</v>
      </c>
      <c r="BL89" s="22" t="s">
        <v>148</v>
      </c>
      <c r="BM89" s="22" t="s">
        <v>158</v>
      </c>
    </row>
    <row r="90" s="10" customFormat="1" ht="29.88" customHeight="1">
      <c r="B90" s="203"/>
      <c r="C90" s="204"/>
      <c r="D90" s="205" t="s">
        <v>73</v>
      </c>
      <c r="E90" s="217" t="s">
        <v>159</v>
      </c>
      <c r="F90" s="217" t="s">
        <v>160</v>
      </c>
      <c r="G90" s="204"/>
      <c r="H90" s="204"/>
      <c r="I90" s="207"/>
      <c r="J90" s="218">
        <f>BK90</f>
        <v>0</v>
      </c>
      <c r="K90" s="204"/>
      <c r="L90" s="209"/>
      <c r="M90" s="210"/>
      <c r="N90" s="211"/>
      <c r="O90" s="211"/>
      <c r="P90" s="212">
        <f>P91</f>
        <v>0</v>
      </c>
      <c r="Q90" s="211"/>
      <c r="R90" s="212">
        <f>R91</f>
        <v>0</v>
      </c>
      <c r="S90" s="211"/>
      <c r="T90" s="213">
        <f>T91</f>
        <v>0</v>
      </c>
      <c r="AR90" s="214" t="s">
        <v>140</v>
      </c>
      <c r="AT90" s="215" t="s">
        <v>73</v>
      </c>
      <c r="AU90" s="215" t="s">
        <v>82</v>
      </c>
      <c r="AY90" s="214" t="s">
        <v>141</v>
      </c>
      <c r="BK90" s="216">
        <f>BK91</f>
        <v>0</v>
      </c>
    </row>
    <row r="91" s="1" customFormat="1" ht="16.5" customHeight="1">
      <c r="B91" s="44"/>
      <c r="C91" s="219" t="s">
        <v>161</v>
      </c>
      <c r="D91" s="219" t="s">
        <v>144</v>
      </c>
      <c r="E91" s="220" t="s">
        <v>162</v>
      </c>
      <c r="F91" s="221" t="s">
        <v>160</v>
      </c>
      <c r="G91" s="222" t="s">
        <v>146</v>
      </c>
      <c r="H91" s="223">
        <v>1</v>
      </c>
      <c r="I91" s="224"/>
      <c r="J91" s="225">
        <f>ROUND(I91*H91,2)</f>
        <v>0</v>
      </c>
      <c r="K91" s="221" t="s">
        <v>147</v>
      </c>
      <c r="L91" s="70"/>
      <c r="M91" s="226" t="s">
        <v>21</v>
      </c>
      <c r="N91" s="227" t="s">
        <v>45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AR91" s="22" t="s">
        <v>148</v>
      </c>
      <c r="AT91" s="22" t="s">
        <v>144</v>
      </c>
      <c r="AU91" s="22" t="s">
        <v>84</v>
      </c>
      <c r="AY91" s="22" t="s">
        <v>141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82</v>
      </c>
      <c r="BK91" s="230">
        <f>ROUND(I91*H91,2)</f>
        <v>0</v>
      </c>
      <c r="BL91" s="22" t="s">
        <v>148</v>
      </c>
      <c r="BM91" s="22" t="s">
        <v>163</v>
      </c>
    </row>
    <row r="92" s="10" customFormat="1" ht="29.88" customHeight="1">
      <c r="B92" s="203"/>
      <c r="C92" s="204"/>
      <c r="D92" s="205" t="s">
        <v>73</v>
      </c>
      <c r="E92" s="217" t="s">
        <v>164</v>
      </c>
      <c r="F92" s="217" t="s">
        <v>165</v>
      </c>
      <c r="G92" s="204"/>
      <c r="H92" s="204"/>
      <c r="I92" s="207"/>
      <c r="J92" s="218">
        <f>BK92</f>
        <v>0</v>
      </c>
      <c r="K92" s="204"/>
      <c r="L92" s="209"/>
      <c r="M92" s="210"/>
      <c r="N92" s="211"/>
      <c r="O92" s="211"/>
      <c r="P92" s="212">
        <f>P93</f>
        <v>0</v>
      </c>
      <c r="Q92" s="211"/>
      <c r="R92" s="212">
        <f>R93</f>
        <v>0</v>
      </c>
      <c r="S92" s="211"/>
      <c r="T92" s="213">
        <f>T93</f>
        <v>0</v>
      </c>
      <c r="AR92" s="214" t="s">
        <v>140</v>
      </c>
      <c r="AT92" s="215" t="s">
        <v>73</v>
      </c>
      <c r="AU92" s="215" t="s">
        <v>82</v>
      </c>
      <c r="AY92" s="214" t="s">
        <v>141</v>
      </c>
      <c r="BK92" s="216">
        <f>BK93</f>
        <v>0</v>
      </c>
    </row>
    <row r="93" s="1" customFormat="1" ht="16.5" customHeight="1">
      <c r="B93" s="44"/>
      <c r="C93" s="219" t="s">
        <v>140</v>
      </c>
      <c r="D93" s="219" t="s">
        <v>144</v>
      </c>
      <c r="E93" s="220" t="s">
        <v>166</v>
      </c>
      <c r="F93" s="221" t="s">
        <v>165</v>
      </c>
      <c r="G93" s="222" t="s">
        <v>146</v>
      </c>
      <c r="H93" s="223">
        <v>1</v>
      </c>
      <c r="I93" s="224"/>
      <c r="J93" s="225">
        <f>ROUND(I93*H93,2)</f>
        <v>0</v>
      </c>
      <c r="K93" s="221" t="s">
        <v>147</v>
      </c>
      <c r="L93" s="70"/>
      <c r="M93" s="226" t="s">
        <v>21</v>
      </c>
      <c r="N93" s="231" t="s">
        <v>45</v>
      </c>
      <c r="O93" s="232"/>
      <c r="P93" s="233">
        <f>O93*H93</f>
        <v>0</v>
      </c>
      <c r="Q93" s="233">
        <v>0</v>
      </c>
      <c r="R93" s="233">
        <f>Q93*H93</f>
        <v>0</v>
      </c>
      <c r="S93" s="233">
        <v>0</v>
      </c>
      <c r="T93" s="234">
        <f>S93*H93</f>
        <v>0</v>
      </c>
      <c r="AR93" s="22" t="s">
        <v>148</v>
      </c>
      <c r="AT93" s="22" t="s">
        <v>144</v>
      </c>
      <c r="AU93" s="22" t="s">
        <v>84</v>
      </c>
      <c r="AY93" s="22" t="s">
        <v>141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82</v>
      </c>
      <c r="BK93" s="230">
        <f>ROUND(I93*H93,2)</f>
        <v>0</v>
      </c>
      <c r="BL93" s="22" t="s">
        <v>148</v>
      </c>
      <c r="BM93" s="22" t="s">
        <v>167</v>
      </c>
    </row>
    <row r="94" s="1" customFormat="1" ht="6.96" customHeight="1">
      <c r="B94" s="65"/>
      <c r="C94" s="66"/>
      <c r="D94" s="66"/>
      <c r="E94" s="66"/>
      <c r="F94" s="66"/>
      <c r="G94" s="66"/>
      <c r="H94" s="66"/>
      <c r="I94" s="164"/>
      <c r="J94" s="66"/>
      <c r="K94" s="66"/>
      <c r="L94" s="70"/>
    </row>
  </sheetData>
  <sheetProtection sheet="1" autoFilter="0" formatColumns="0" formatRows="0" objects="1" scenarios="1" spinCount="100000" saltValue="lcHAs6yU23iWGVxp7DCEQsynVW2elop0bimxJq9R2PRXxFS2I6G8y/VZLX8rKkhjBUOGwq2sRmEeft8XxgE4XA==" hashValue="DEg5C4bSIEuj8MDf9CBYnJhc/lwGiwc6ujzDeQGxw3o94NHfTSVHQjQb99hV8RJJNtiJaD8e987ot6MPg85m0w==" algorithmName="SHA-512" password="CC35"/>
  <autoFilter ref="C81:K93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105</v>
      </c>
      <c r="G1" s="137" t="s">
        <v>106</v>
      </c>
      <c r="H1" s="137"/>
      <c r="I1" s="138"/>
      <c r="J1" s="137" t="s">
        <v>107</v>
      </c>
      <c r="K1" s="136" t="s">
        <v>108</v>
      </c>
      <c r="L1" s="137" t="s">
        <v>109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88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110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ulice Na Rejdišti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111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168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21. 3. 2018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71.25" customHeight="1">
      <c r="B24" s="146"/>
      <c r="C24" s="147"/>
      <c r="D24" s="147"/>
      <c r="E24" s="42" t="s">
        <v>113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ROUND(J85,2)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ROUND(SUM(BE85:BE153), 2)</f>
        <v>0</v>
      </c>
      <c r="G30" s="45"/>
      <c r="H30" s="45"/>
      <c r="I30" s="156">
        <v>0.20999999999999999</v>
      </c>
      <c r="J30" s="155">
        <f>ROUND(ROUND((SUM(BE85:BE153)),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ROUND(SUM(BF85:BF153), 2)</f>
        <v>0</v>
      </c>
      <c r="G31" s="45"/>
      <c r="H31" s="45"/>
      <c r="I31" s="156">
        <v>0.14999999999999999</v>
      </c>
      <c r="J31" s="155">
        <f>ROUND(ROUND((SUM(BF85:BF153)),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ROUND(SUM(BG85:BG153),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ROUND(SUM(BH85:BH153),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ROUND(SUM(BI85:BI153),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ulice Na Rejdišti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111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200 - Komunikace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Nymburk</v>
      </c>
      <c r="G49" s="45"/>
      <c r="H49" s="45"/>
      <c r="I49" s="144" t="s">
        <v>25</v>
      </c>
      <c r="J49" s="145" t="str">
        <f>IF(J12="","",J12)</f>
        <v>21. 3. 2018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MÚ Nymburk, Náměstí Přemyslovců 163, Nymburk</v>
      </c>
      <c r="G51" s="45"/>
      <c r="H51" s="45"/>
      <c r="I51" s="144" t="s">
        <v>34</v>
      </c>
      <c r="J51" s="42" t="str">
        <f>E21</f>
        <v>TaK Architects s.r.o., Hollarovo nám. 2, Praha 3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115</v>
      </c>
      <c r="D54" s="157"/>
      <c r="E54" s="157"/>
      <c r="F54" s="157"/>
      <c r="G54" s="157"/>
      <c r="H54" s="157"/>
      <c r="I54" s="171"/>
      <c r="J54" s="172" t="s">
        <v>116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117</v>
      </c>
      <c r="D56" s="45"/>
      <c r="E56" s="45"/>
      <c r="F56" s="45"/>
      <c r="G56" s="45"/>
      <c r="H56" s="45"/>
      <c r="I56" s="142"/>
      <c r="J56" s="153">
        <f>J85</f>
        <v>0</v>
      </c>
      <c r="K56" s="49"/>
      <c r="AU56" s="22" t="s">
        <v>118</v>
      </c>
    </row>
    <row r="57" s="7" customFormat="1" ht="24.96" customHeight="1">
      <c r="B57" s="175"/>
      <c r="C57" s="176"/>
      <c r="D57" s="177" t="s">
        <v>169</v>
      </c>
      <c r="E57" s="178"/>
      <c r="F57" s="178"/>
      <c r="G57" s="178"/>
      <c r="H57" s="178"/>
      <c r="I57" s="179"/>
      <c r="J57" s="180">
        <f>J86</f>
        <v>0</v>
      </c>
      <c r="K57" s="181"/>
    </row>
    <row r="58" s="8" customFormat="1" ht="19.92" customHeight="1">
      <c r="B58" s="182"/>
      <c r="C58" s="183"/>
      <c r="D58" s="184" t="s">
        <v>170</v>
      </c>
      <c r="E58" s="185"/>
      <c r="F58" s="185"/>
      <c r="G58" s="185"/>
      <c r="H58" s="185"/>
      <c r="I58" s="186"/>
      <c r="J58" s="187">
        <f>J87</f>
        <v>0</v>
      </c>
      <c r="K58" s="188"/>
    </row>
    <row r="59" s="8" customFormat="1" ht="19.92" customHeight="1">
      <c r="B59" s="182"/>
      <c r="C59" s="183"/>
      <c r="D59" s="184" t="s">
        <v>171</v>
      </c>
      <c r="E59" s="185"/>
      <c r="F59" s="185"/>
      <c r="G59" s="185"/>
      <c r="H59" s="185"/>
      <c r="I59" s="186"/>
      <c r="J59" s="187">
        <f>J103</f>
        <v>0</v>
      </c>
      <c r="K59" s="188"/>
    </row>
    <row r="60" s="8" customFormat="1" ht="19.92" customHeight="1">
      <c r="B60" s="182"/>
      <c r="C60" s="183"/>
      <c r="D60" s="184" t="s">
        <v>172</v>
      </c>
      <c r="E60" s="185"/>
      <c r="F60" s="185"/>
      <c r="G60" s="185"/>
      <c r="H60" s="185"/>
      <c r="I60" s="186"/>
      <c r="J60" s="187">
        <f>J105</f>
        <v>0</v>
      </c>
      <c r="K60" s="188"/>
    </row>
    <row r="61" s="8" customFormat="1" ht="19.92" customHeight="1">
      <c r="B61" s="182"/>
      <c r="C61" s="183"/>
      <c r="D61" s="184" t="s">
        <v>173</v>
      </c>
      <c r="E61" s="185"/>
      <c r="F61" s="185"/>
      <c r="G61" s="185"/>
      <c r="H61" s="185"/>
      <c r="I61" s="186"/>
      <c r="J61" s="187">
        <f>J119</f>
        <v>0</v>
      </c>
      <c r="K61" s="188"/>
    </row>
    <row r="62" s="8" customFormat="1" ht="19.92" customHeight="1">
      <c r="B62" s="182"/>
      <c r="C62" s="183"/>
      <c r="D62" s="184" t="s">
        <v>174</v>
      </c>
      <c r="E62" s="185"/>
      <c r="F62" s="185"/>
      <c r="G62" s="185"/>
      <c r="H62" s="185"/>
      <c r="I62" s="186"/>
      <c r="J62" s="187">
        <f>J122</f>
        <v>0</v>
      </c>
      <c r="K62" s="188"/>
    </row>
    <row r="63" s="8" customFormat="1" ht="19.92" customHeight="1">
      <c r="B63" s="182"/>
      <c r="C63" s="183"/>
      <c r="D63" s="184" t="s">
        <v>175</v>
      </c>
      <c r="E63" s="185"/>
      <c r="F63" s="185"/>
      <c r="G63" s="185"/>
      <c r="H63" s="185"/>
      <c r="I63" s="186"/>
      <c r="J63" s="187">
        <f>J142</f>
        <v>0</v>
      </c>
      <c r="K63" s="188"/>
    </row>
    <row r="64" s="8" customFormat="1" ht="19.92" customHeight="1">
      <c r="B64" s="182"/>
      <c r="C64" s="183"/>
      <c r="D64" s="184" t="s">
        <v>176</v>
      </c>
      <c r="E64" s="185"/>
      <c r="F64" s="185"/>
      <c r="G64" s="185"/>
      <c r="H64" s="185"/>
      <c r="I64" s="186"/>
      <c r="J64" s="187">
        <f>J148</f>
        <v>0</v>
      </c>
      <c r="K64" s="188"/>
    </row>
    <row r="65" s="7" customFormat="1" ht="24.96" customHeight="1">
      <c r="B65" s="175"/>
      <c r="C65" s="176"/>
      <c r="D65" s="177" t="s">
        <v>177</v>
      </c>
      <c r="E65" s="178"/>
      <c r="F65" s="178"/>
      <c r="G65" s="178"/>
      <c r="H65" s="178"/>
      <c r="I65" s="179"/>
      <c r="J65" s="180">
        <f>J150</f>
        <v>0</v>
      </c>
      <c r="K65" s="181"/>
    </row>
    <row r="66" s="1" customFormat="1" ht="21.84" customHeight="1">
      <c r="B66" s="44"/>
      <c r="C66" s="45"/>
      <c r="D66" s="45"/>
      <c r="E66" s="45"/>
      <c r="F66" s="45"/>
      <c r="G66" s="45"/>
      <c r="H66" s="45"/>
      <c r="I66" s="142"/>
      <c r="J66" s="45"/>
      <c r="K66" s="49"/>
    </row>
    <row r="67" s="1" customFormat="1" ht="6.96" customHeight="1">
      <c r="B67" s="65"/>
      <c r="C67" s="66"/>
      <c r="D67" s="66"/>
      <c r="E67" s="66"/>
      <c r="F67" s="66"/>
      <c r="G67" s="66"/>
      <c r="H67" s="66"/>
      <c r="I67" s="164"/>
      <c r="J67" s="66"/>
      <c r="K67" s="67"/>
    </row>
    <row r="71" s="1" customFormat="1" ht="6.96" customHeight="1">
      <c r="B71" s="68"/>
      <c r="C71" s="69"/>
      <c r="D71" s="69"/>
      <c r="E71" s="69"/>
      <c r="F71" s="69"/>
      <c r="G71" s="69"/>
      <c r="H71" s="69"/>
      <c r="I71" s="167"/>
      <c r="J71" s="69"/>
      <c r="K71" s="69"/>
      <c r="L71" s="70"/>
    </row>
    <row r="72" s="1" customFormat="1" ht="36.96" customHeight="1">
      <c r="B72" s="44"/>
      <c r="C72" s="71" t="s">
        <v>125</v>
      </c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4.4" customHeight="1">
      <c r="B74" s="44"/>
      <c r="C74" s="74" t="s">
        <v>18</v>
      </c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 ht="16.5" customHeight="1">
      <c r="B75" s="44"/>
      <c r="C75" s="72"/>
      <c r="D75" s="72"/>
      <c r="E75" s="190" t="str">
        <f>E7</f>
        <v>Rekonstrukce ulice Na Rejdišti</v>
      </c>
      <c r="F75" s="74"/>
      <c r="G75" s="74"/>
      <c r="H75" s="74"/>
      <c r="I75" s="189"/>
      <c r="J75" s="72"/>
      <c r="K75" s="72"/>
      <c r="L75" s="70"/>
    </row>
    <row r="76" s="1" customFormat="1" ht="14.4" customHeight="1">
      <c r="B76" s="44"/>
      <c r="C76" s="74" t="s">
        <v>111</v>
      </c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 ht="17.25" customHeight="1">
      <c r="B77" s="44"/>
      <c r="C77" s="72"/>
      <c r="D77" s="72"/>
      <c r="E77" s="80" t="str">
        <f>E9</f>
        <v>200 - Komunikace</v>
      </c>
      <c r="F77" s="72"/>
      <c r="G77" s="72"/>
      <c r="H77" s="72"/>
      <c r="I77" s="189"/>
      <c r="J77" s="72"/>
      <c r="K77" s="72"/>
      <c r="L77" s="70"/>
    </row>
    <row r="78" s="1" customFormat="1" ht="6.96" customHeight="1">
      <c r="B78" s="44"/>
      <c r="C78" s="72"/>
      <c r="D78" s="72"/>
      <c r="E78" s="72"/>
      <c r="F78" s="72"/>
      <c r="G78" s="72"/>
      <c r="H78" s="72"/>
      <c r="I78" s="189"/>
      <c r="J78" s="72"/>
      <c r="K78" s="72"/>
      <c r="L78" s="70"/>
    </row>
    <row r="79" s="1" customFormat="1" ht="18" customHeight="1">
      <c r="B79" s="44"/>
      <c r="C79" s="74" t="s">
        <v>23</v>
      </c>
      <c r="D79" s="72"/>
      <c r="E79" s="72"/>
      <c r="F79" s="191" t="str">
        <f>F12</f>
        <v>Nymburk</v>
      </c>
      <c r="G79" s="72"/>
      <c r="H79" s="72"/>
      <c r="I79" s="192" t="s">
        <v>25</v>
      </c>
      <c r="J79" s="83" t="str">
        <f>IF(J12="","",J12)</f>
        <v>21. 3. 2018</v>
      </c>
      <c r="K79" s="72"/>
      <c r="L79" s="70"/>
    </row>
    <row r="80" s="1" customFormat="1" ht="6.96" customHeight="1">
      <c r="B80" s="44"/>
      <c r="C80" s="72"/>
      <c r="D80" s="72"/>
      <c r="E80" s="72"/>
      <c r="F80" s="72"/>
      <c r="G80" s="72"/>
      <c r="H80" s="72"/>
      <c r="I80" s="189"/>
      <c r="J80" s="72"/>
      <c r="K80" s="72"/>
      <c r="L80" s="70"/>
    </row>
    <row r="81" s="1" customFormat="1">
      <c r="B81" s="44"/>
      <c r="C81" s="74" t="s">
        <v>27</v>
      </c>
      <c r="D81" s="72"/>
      <c r="E81" s="72"/>
      <c r="F81" s="191" t="str">
        <f>E15</f>
        <v>MÚ Nymburk, Náměstí Přemyslovců 163, Nymburk</v>
      </c>
      <c r="G81" s="72"/>
      <c r="H81" s="72"/>
      <c r="I81" s="192" t="s">
        <v>34</v>
      </c>
      <c r="J81" s="191" t="str">
        <f>E21</f>
        <v>TaK Architects s.r.o., Hollarovo nám. 2, Praha 3</v>
      </c>
      <c r="K81" s="72"/>
      <c r="L81" s="70"/>
    </row>
    <row r="82" s="1" customFormat="1" ht="14.4" customHeight="1">
      <c r="B82" s="44"/>
      <c r="C82" s="74" t="s">
        <v>32</v>
      </c>
      <c r="D82" s="72"/>
      <c r="E82" s="72"/>
      <c r="F82" s="191" t="str">
        <f>IF(E18="","",E18)</f>
        <v/>
      </c>
      <c r="G82" s="72"/>
      <c r="H82" s="72"/>
      <c r="I82" s="189"/>
      <c r="J82" s="72"/>
      <c r="K82" s="72"/>
      <c r="L82" s="70"/>
    </row>
    <row r="83" s="1" customFormat="1" ht="10.32" customHeight="1">
      <c r="B83" s="44"/>
      <c r="C83" s="72"/>
      <c r="D83" s="72"/>
      <c r="E83" s="72"/>
      <c r="F83" s="72"/>
      <c r="G83" s="72"/>
      <c r="H83" s="72"/>
      <c r="I83" s="189"/>
      <c r="J83" s="72"/>
      <c r="K83" s="72"/>
      <c r="L83" s="70"/>
    </row>
    <row r="84" s="9" customFormat="1" ht="29.28" customHeight="1">
      <c r="B84" s="193"/>
      <c r="C84" s="194" t="s">
        <v>126</v>
      </c>
      <c r="D84" s="195" t="s">
        <v>59</v>
      </c>
      <c r="E84" s="195" t="s">
        <v>55</v>
      </c>
      <c r="F84" s="195" t="s">
        <v>127</v>
      </c>
      <c r="G84" s="195" t="s">
        <v>128</v>
      </c>
      <c r="H84" s="195" t="s">
        <v>129</v>
      </c>
      <c r="I84" s="196" t="s">
        <v>130</v>
      </c>
      <c r="J84" s="195" t="s">
        <v>116</v>
      </c>
      <c r="K84" s="197" t="s">
        <v>131</v>
      </c>
      <c r="L84" s="198"/>
      <c r="M84" s="100" t="s">
        <v>132</v>
      </c>
      <c r="N84" s="101" t="s">
        <v>44</v>
      </c>
      <c r="O84" s="101" t="s">
        <v>133</v>
      </c>
      <c r="P84" s="101" t="s">
        <v>134</v>
      </c>
      <c r="Q84" s="101" t="s">
        <v>135</v>
      </c>
      <c r="R84" s="101" t="s">
        <v>136</v>
      </c>
      <c r="S84" s="101" t="s">
        <v>137</v>
      </c>
      <c r="T84" s="102" t="s">
        <v>138</v>
      </c>
    </row>
    <row r="85" s="1" customFormat="1" ht="29.28" customHeight="1">
      <c r="B85" s="44"/>
      <c r="C85" s="106" t="s">
        <v>117</v>
      </c>
      <c r="D85" s="72"/>
      <c r="E85" s="72"/>
      <c r="F85" s="72"/>
      <c r="G85" s="72"/>
      <c r="H85" s="72"/>
      <c r="I85" s="189"/>
      <c r="J85" s="199">
        <f>BK85</f>
        <v>0</v>
      </c>
      <c r="K85" s="72"/>
      <c r="L85" s="70"/>
      <c r="M85" s="103"/>
      <c r="N85" s="104"/>
      <c r="O85" s="104"/>
      <c r="P85" s="200">
        <f>P86+P150</f>
        <v>0</v>
      </c>
      <c r="Q85" s="104"/>
      <c r="R85" s="200">
        <f>R86+R150</f>
        <v>1927.165313</v>
      </c>
      <c r="S85" s="104"/>
      <c r="T85" s="201">
        <f>T86+T150</f>
        <v>1169.194</v>
      </c>
      <c r="AT85" s="22" t="s">
        <v>73</v>
      </c>
      <c r="AU85" s="22" t="s">
        <v>118</v>
      </c>
      <c r="BK85" s="202">
        <f>BK86+BK150</f>
        <v>0</v>
      </c>
    </row>
    <row r="86" s="10" customFormat="1" ht="37.44" customHeight="1">
      <c r="B86" s="203"/>
      <c r="C86" s="204"/>
      <c r="D86" s="205" t="s">
        <v>73</v>
      </c>
      <c r="E86" s="206" t="s">
        <v>178</v>
      </c>
      <c r="F86" s="206" t="s">
        <v>179</v>
      </c>
      <c r="G86" s="204"/>
      <c r="H86" s="204"/>
      <c r="I86" s="207"/>
      <c r="J86" s="208">
        <f>BK86</f>
        <v>0</v>
      </c>
      <c r="K86" s="204"/>
      <c r="L86" s="209"/>
      <c r="M86" s="210"/>
      <c r="N86" s="211"/>
      <c r="O86" s="211"/>
      <c r="P86" s="212">
        <f>P87+P103+P105+P119+P122+P142+P148</f>
        <v>0</v>
      </c>
      <c r="Q86" s="211"/>
      <c r="R86" s="212">
        <f>R87+R103+R105+R119+R122+R142+R148</f>
        <v>1927.165313</v>
      </c>
      <c r="S86" s="211"/>
      <c r="T86" s="213">
        <f>T87+T103+T105+T119+T122+T142+T148</f>
        <v>1169.194</v>
      </c>
      <c r="AR86" s="214" t="s">
        <v>82</v>
      </c>
      <c r="AT86" s="215" t="s">
        <v>73</v>
      </c>
      <c r="AU86" s="215" t="s">
        <v>74</v>
      </c>
      <c r="AY86" s="214" t="s">
        <v>141</v>
      </c>
      <c r="BK86" s="216">
        <f>BK87+BK103+BK105+BK119+BK122+BK142+BK148</f>
        <v>0</v>
      </c>
    </row>
    <row r="87" s="10" customFormat="1" ht="19.92" customHeight="1">
      <c r="B87" s="203"/>
      <c r="C87" s="204"/>
      <c r="D87" s="205" t="s">
        <v>73</v>
      </c>
      <c r="E87" s="217" t="s">
        <v>82</v>
      </c>
      <c r="F87" s="217" t="s">
        <v>180</v>
      </c>
      <c r="G87" s="204"/>
      <c r="H87" s="204"/>
      <c r="I87" s="207"/>
      <c r="J87" s="218">
        <f>BK87</f>
        <v>0</v>
      </c>
      <c r="K87" s="204"/>
      <c r="L87" s="209"/>
      <c r="M87" s="210"/>
      <c r="N87" s="211"/>
      <c r="O87" s="211"/>
      <c r="P87" s="212">
        <f>SUM(P88:P102)</f>
        <v>0</v>
      </c>
      <c r="Q87" s="211"/>
      <c r="R87" s="212">
        <f>SUM(R88:R102)</f>
        <v>0.8980800000000001</v>
      </c>
      <c r="S87" s="211"/>
      <c r="T87" s="213">
        <f>SUM(T88:T102)</f>
        <v>1167.444</v>
      </c>
      <c r="AR87" s="214" t="s">
        <v>82</v>
      </c>
      <c r="AT87" s="215" t="s">
        <v>73</v>
      </c>
      <c r="AU87" s="215" t="s">
        <v>82</v>
      </c>
      <c r="AY87" s="214" t="s">
        <v>141</v>
      </c>
      <c r="BK87" s="216">
        <f>SUM(BK88:BK102)</f>
        <v>0</v>
      </c>
    </row>
    <row r="88" s="1" customFormat="1" ht="38.25" customHeight="1">
      <c r="B88" s="44"/>
      <c r="C88" s="219" t="s">
        <v>82</v>
      </c>
      <c r="D88" s="219" t="s">
        <v>144</v>
      </c>
      <c r="E88" s="220" t="s">
        <v>181</v>
      </c>
      <c r="F88" s="221" t="s">
        <v>182</v>
      </c>
      <c r="G88" s="222" t="s">
        <v>183</v>
      </c>
      <c r="H88" s="223">
        <v>326</v>
      </c>
      <c r="I88" s="224"/>
      <c r="J88" s="225">
        <f>ROUND(I88*H88,2)</f>
        <v>0</v>
      </c>
      <c r="K88" s="221" t="s">
        <v>147</v>
      </c>
      <c r="L88" s="70"/>
      <c r="M88" s="226" t="s">
        <v>21</v>
      </c>
      <c r="N88" s="227" t="s">
        <v>45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0.28100000000000003</v>
      </c>
      <c r="T88" s="229">
        <f>S88*H88</f>
        <v>91.606000000000009</v>
      </c>
      <c r="AR88" s="22" t="s">
        <v>161</v>
      </c>
      <c r="AT88" s="22" t="s">
        <v>144</v>
      </c>
      <c r="AU88" s="22" t="s">
        <v>84</v>
      </c>
      <c r="AY88" s="22" t="s">
        <v>141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82</v>
      </c>
      <c r="BK88" s="230">
        <f>ROUND(I88*H88,2)</f>
        <v>0</v>
      </c>
      <c r="BL88" s="22" t="s">
        <v>161</v>
      </c>
      <c r="BM88" s="22" t="s">
        <v>184</v>
      </c>
    </row>
    <row r="89" s="1" customFormat="1" ht="51" customHeight="1">
      <c r="B89" s="44"/>
      <c r="C89" s="219" t="s">
        <v>84</v>
      </c>
      <c r="D89" s="219" t="s">
        <v>144</v>
      </c>
      <c r="E89" s="220" t="s">
        <v>185</v>
      </c>
      <c r="F89" s="221" t="s">
        <v>186</v>
      </c>
      <c r="G89" s="222" t="s">
        <v>183</v>
      </c>
      <c r="H89" s="223">
        <v>262</v>
      </c>
      <c r="I89" s="224"/>
      <c r="J89" s="225">
        <f>ROUND(I89*H89,2)</f>
        <v>0</v>
      </c>
      <c r="K89" s="221" t="s">
        <v>147</v>
      </c>
      <c r="L89" s="70"/>
      <c r="M89" s="226" t="s">
        <v>21</v>
      </c>
      <c r="N89" s="227" t="s">
        <v>45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0.255</v>
      </c>
      <c r="T89" s="229">
        <f>S89*H89</f>
        <v>66.810000000000002</v>
      </c>
      <c r="AR89" s="22" t="s">
        <v>161</v>
      </c>
      <c r="AT89" s="22" t="s">
        <v>144</v>
      </c>
      <c r="AU89" s="22" t="s">
        <v>84</v>
      </c>
      <c r="AY89" s="22" t="s">
        <v>141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82</v>
      </c>
      <c r="BK89" s="230">
        <f>ROUND(I89*H89,2)</f>
        <v>0</v>
      </c>
      <c r="BL89" s="22" t="s">
        <v>161</v>
      </c>
      <c r="BM89" s="22" t="s">
        <v>187</v>
      </c>
    </row>
    <row r="90" s="1" customFormat="1" ht="38.25" customHeight="1">
      <c r="B90" s="44"/>
      <c r="C90" s="219" t="s">
        <v>156</v>
      </c>
      <c r="D90" s="219" t="s">
        <v>144</v>
      </c>
      <c r="E90" s="220" t="s">
        <v>188</v>
      </c>
      <c r="F90" s="221" t="s">
        <v>189</v>
      </c>
      <c r="G90" s="222" t="s">
        <v>183</v>
      </c>
      <c r="H90" s="223">
        <v>28</v>
      </c>
      <c r="I90" s="224"/>
      <c r="J90" s="225">
        <f>ROUND(I90*H90,2)</f>
        <v>0</v>
      </c>
      <c r="K90" s="221" t="s">
        <v>147</v>
      </c>
      <c r="L90" s="70"/>
      <c r="M90" s="226" t="s">
        <v>21</v>
      </c>
      <c r="N90" s="227" t="s">
        <v>45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0.26000000000000001</v>
      </c>
      <c r="T90" s="229">
        <f>S90*H90</f>
        <v>7.2800000000000002</v>
      </c>
      <c r="AR90" s="22" t="s">
        <v>161</v>
      </c>
      <c r="AT90" s="22" t="s">
        <v>144</v>
      </c>
      <c r="AU90" s="22" t="s">
        <v>84</v>
      </c>
      <c r="AY90" s="22" t="s">
        <v>141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82</v>
      </c>
      <c r="BK90" s="230">
        <f>ROUND(I90*H90,2)</f>
        <v>0</v>
      </c>
      <c r="BL90" s="22" t="s">
        <v>161</v>
      </c>
      <c r="BM90" s="22" t="s">
        <v>190</v>
      </c>
    </row>
    <row r="91" s="1" customFormat="1" ht="51" customHeight="1">
      <c r="B91" s="44"/>
      <c r="C91" s="219" t="s">
        <v>161</v>
      </c>
      <c r="D91" s="219" t="s">
        <v>144</v>
      </c>
      <c r="E91" s="220" t="s">
        <v>191</v>
      </c>
      <c r="F91" s="221" t="s">
        <v>192</v>
      </c>
      <c r="G91" s="222" t="s">
        <v>183</v>
      </c>
      <c r="H91" s="223">
        <v>1239</v>
      </c>
      <c r="I91" s="224"/>
      <c r="J91" s="225">
        <f>ROUND(I91*H91,2)</f>
        <v>0</v>
      </c>
      <c r="K91" s="221" t="s">
        <v>147</v>
      </c>
      <c r="L91" s="70"/>
      <c r="M91" s="226" t="s">
        <v>21</v>
      </c>
      <c r="N91" s="227" t="s">
        <v>45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0.32000000000000001</v>
      </c>
      <c r="T91" s="229">
        <f>S91*H91</f>
        <v>396.48000000000002</v>
      </c>
      <c r="AR91" s="22" t="s">
        <v>161</v>
      </c>
      <c r="AT91" s="22" t="s">
        <v>144</v>
      </c>
      <c r="AU91" s="22" t="s">
        <v>84</v>
      </c>
      <c r="AY91" s="22" t="s">
        <v>141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82</v>
      </c>
      <c r="BK91" s="230">
        <f>ROUND(I91*H91,2)</f>
        <v>0</v>
      </c>
      <c r="BL91" s="22" t="s">
        <v>161</v>
      </c>
      <c r="BM91" s="22" t="s">
        <v>193</v>
      </c>
    </row>
    <row r="92" s="1" customFormat="1" ht="38.25" customHeight="1">
      <c r="B92" s="44"/>
      <c r="C92" s="219" t="s">
        <v>140</v>
      </c>
      <c r="D92" s="219" t="s">
        <v>144</v>
      </c>
      <c r="E92" s="220" t="s">
        <v>194</v>
      </c>
      <c r="F92" s="221" t="s">
        <v>195</v>
      </c>
      <c r="G92" s="222" t="s">
        <v>183</v>
      </c>
      <c r="H92" s="223">
        <v>48</v>
      </c>
      <c r="I92" s="224"/>
      <c r="J92" s="225">
        <f>ROUND(I92*H92,2)</f>
        <v>0</v>
      </c>
      <c r="K92" s="221" t="s">
        <v>147</v>
      </c>
      <c r="L92" s="70"/>
      <c r="M92" s="226" t="s">
        <v>21</v>
      </c>
      <c r="N92" s="227" t="s">
        <v>45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0.32500000000000001</v>
      </c>
      <c r="T92" s="229">
        <f>S92*H92</f>
        <v>15.600000000000001</v>
      </c>
      <c r="AR92" s="22" t="s">
        <v>161</v>
      </c>
      <c r="AT92" s="22" t="s">
        <v>144</v>
      </c>
      <c r="AU92" s="22" t="s">
        <v>84</v>
      </c>
      <c r="AY92" s="22" t="s">
        <v>141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82</v>
      </c>
      <c r="BK92" s="230">
        <f>ROUND(I92*H92,2)</f>
        <v>0</v>
      </c>
      <c r="BL92" s="22" t="s">
        <v>161</v>
      </c>
      <c r="BM92" s="22" t="s">
        <v>196</v>
      </c>
    </row>
    <row r="93" s="1" customFormat="1" ht="38.25" customHeight="1">
      <c r="B93" s="44"/>
      <c r="C93" s="219" t="s">
        <v>197</v>
      </c>
      <c r="D93" s="219" t="s">
        <v>144</v>
      </c>
      <c r="E93" s="220" t="s">
        <v>198</v>
      </c>
      <c r="F93" s="221" t="s">
        <v>199</v>
      </c>
      <c r="G93" s="222" t="s">
        <v>183</v>
      </c>
      <c r="H93" s="223">
        <v>3436</v>
      </c>
      <c r="I93" s="224"/>
      <c r="J93" s="225">
        <f>ROUND(I93*H93,2)</f>
        <v>0</v>
      </c>
      <c r="K93" s="221" t="s">
        <v>21</v>
      </c>
      <c r="L93" s="70"/>
      <c r="M93" s="226" t="s">
        <v>21</v>
      </c>
      <c r="N93" s="227" t="s">
        <v>45</v>
      </c>
      <c r="O93" s="45"/>
      <c r="P93" s="228">
        <f>O93*H93</f>
        <v>0</v>
      </c>
      <c r="Q93" s="228">
        <v>6.0000000000000002E-05</v>
      </c>
      <c r="R93" s="228">
        <f>Q93*H93</f>
        <v>0.20616000000000001</v>
      </c>
      <c r="S93" s="228">
        <v>0.128</v>
      </c>
      <c r="T93" s="229">
        <f>S93*H93</f>
        <v>439.80799999999999</v>
      </c>
      <c r="AR93" s="22" t="s">
        <v>161</v>
      </c>
      <c r="AT93" s="22" t="s">
        <v>144</v>
      </c>
      <c r="AU93" s="22" t="s">
        <v>84</v>
      </c>
      <c r="AY93" s="22" t="s">
        <v>141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82</v>
      </c>
      <c r="BK93" s="230">
        <f>ROUND(I93*H93,2)</f>
        <v>0</v>
      </c>
      <c r="BL93" s="22" t="s">
        <v>161</v>
      </c>
      <c r="BM93" s="22" t="s">
        <v>200</v>
      </c>
    </row>
    <row r="94" s="1" customFormat="1" ht="38.25" customHeight="1">
      <c r="B94" s="44"/>
      <c r="C94" s="219" t="s">
        <v>201</v>
      </c>
      <c r="D94" s="219" t="s">
        <v>144</v>
      </c>
      <c r="E94" s="220" t="s">
        <v>202</v>
      </c>
      <c r="F94" s="221" t="s">
        <v>203</v>
      </c>
      <c r="G94" s="222" t="s">
        <v>204</v>
      </c>
      <c r="H94" s="223">
        <v>648</v>
      </c>
      <c r="I94" s="224"/>
      <c r="J94" s="225">
        <f>ROUND(I94*H94,2)</f>
        <v>0</v>
      </c>
      <c r="K94" s="221" t="s">
        <v>147</v>
      </c>
      <c r="L94" s="70"/>
      <c r="M94" s="226" t="s">
        <v>21</v>
      </c>
      <c r="N94" s="227" t="s">
        <v>45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0.20499999999999999</v>
      </c>
      <c r="T94" s="229">
        <f>S94*H94</f>
        <v>132.84</v>
      </c>
      <c r="AR94" s="22" t="s">
        <v>161</v>
      </c>
      <c r="AT94" s="22" t="s">
        <v>144</v>
      </c>
      <c r="AU94" s="22" t="s">
        <v>84</v>
      </c>
      <c r="AY94" s="22" t="s">
        <v>141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82</v>
      </c>
      <c r="BK94" s="230">
        <f>ROUND(I94*H94,2)</f>
        <v>0</v>
      </c>
      <c r="BL94" s="22" t="s">
        <v>161</v>
      </c>
      <c r="BM94" s="22" t="s">
        <v>205</v>
      </c>
    </row>
    <row r="95" s="1" customFormat="1" ht="38.25" customHeight="1">
      <c r="B95" s="44"/>
      <c r="C95" s="219" t="s">
        <v>206</v>
      </c>
      <c r="D95" s="219" t="s">
        <v>144</v>
      </c>
      <c r="E95" s="220" t="s">
        <v>207</v>
      </c>
      <c r="F95" s="221" t="s">
        <v>208</v>
      </c>
      <c r="G95" s="222" t="s">
        <v>204</v>
      </c>
      <c r="H95" s="223">
        <v>148</v>
      </c>
      <c r="I95" s="224"/>
      <c r="J95" s="225">
        <f>ROUND(I95*H95,2)</f>
        <v>0</v>
      </c>
      <c r="K95" s="221" t="s">
        <v>147</v>
      </c>
      <c r="L95" s="70"/>
      <c r="M95" s="226" t="s">
        <v>21</v>
      </c>
      <c r="N95" s="227" t="s">
        <v>45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0.11500000000000001</v>
      </c>
      <c r="T95" s="229">
        <f>S95*H95</f>
        <v>17.02</v>
      </c>
      <c r="AR95" s="22" t="s">
        <v>161</v>
      </c>
      <c r="AT95" s="22" t="s">
        <v>144</v>
      </c>
      <c r="AU95" s="22" t="s">
        <v>84</v>
      </c>
      <c r="AY95" s="22" t="s">
        <v>141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82</v>
      </c>
      <c r="BK95" s="230">
        <f>ROUND(I95*H95,2)</f>
        <v>0</v>
      </c>
      <c r="BL95" s="22" t="s">
        <v>161</v>
      </c>
      <c r="BM95" s="22" t="s">
        <v>209</v>
      </c>
    </row>
    <row r="96" s="1" customFormat="1" ht="38.25" customHeight="1">
      <c r="B96" s="44"/>
      <c r="C96" s="219" t="s">
        <v>210</v>
      </c>
      <c r="D96" s="219" t="s">
        <v>144</v>
      </c>
      <c r="E96" s="220" t="s">
        <v>211</v>
      </c>
      <c r="F96" s="221" t="s">
        <v>212</v>
      </c>
      <c r="G96" s="222" t="s">
        <v>213</v>
      </c>
      <c r="H96" s="223">
        <v>1546</v>
      </c>
      <c r="I96" s="224"/>
      <c r="J96" s="225">
        <f>ROUND(I96*H96,2)</f>
        <v>0</v>
      </c>
      <c r="K96" s="221" t="s">
        <v>147</v>
      </c>
      <c r="L96" s="70"/>
      <c r="M96" s="226" t="s">
        <v>21</v>
      </c>
      <c r="N96" s="227" t="s">
        <v>45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2" t="s">
        <v>161</v>
      </c>
      <c r="AT96" s="22" t="s">
        <v>144</v>
      </c>
      <c r="AU96" s="22" t="s">
        <v>84</v>
      </c>
      <c r="AY96" s="22" t="s">
        <v>141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82</v>
      </c>
      <c r="BK96" s="230">
        <f>ROUND(I96*H96,2)</f>
        <v>0</v>
      </c>
      <c r="BL96" s="22" t="s">
        <v>161</v>
      </c>
      <c r="BM96" s="22" t="s">
        <v>214</v>
      </c>
    </row>
    <row r="97" s="1" customFormat="1" ht="38.25" customHeight="1">
      <c r="B97" s="44"/>
      <c r="C97" s="219" t="s">
        <v>215</v>
      </c>
      <c r="D97" s="219" t="s">
        <v>144</v>
      </c>
      <c r="E97" s="220" t="s">
        <v>216</v>
      </c>
      <c r="F97" s="221" t="s">
        <v>217</v>
      </c>
      <c r="G97" s="222" t="s">
        <v>213</v>
      </c>
      <c r="H97" s="223">
        <v>1546</v>
      </c>
      <c r="I97" s="224"/>
      <c r="J97" s="225">
        <f>ROUND(I97*H97,2)</f>
        <v>0</v>
      </c>
      <c r="K97" s="221" t="s">
        <v>147</v>
      </c>
      <c r="L97" s="70"/>
      <c r="M97" s="226" t="s">
        <v>21</v>
      </c>
      <c r="N97" s="227" t="s">
        <v>45</v>
      </c>
      <c r="O97" s="4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22" t="s">
        <v>161</v>
      </c>
      <c r="AT97" s="22" t="s">
        <v>144</v>
      </c>
      <c r="AU97" s="22" t="s">
        <v>84</v>
      </c>
      <c r="AY97" s="22" t="s">
        <v>141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82</v>
      </c>
      <c r="BK97" s="230">
        <f>ROUND(I97*H97,2)</f>
        <v>0</v>
      </c>
      <c r="BL97" s="22" t="s">
        <v>161</v>
      </c>
      <c r="BM97" s="22" t="s">
        <v>218</v>
      </c>
    </row>
    <row r="98" s="1" customFormat="1" ht="51" customHeight="1">
      <c r="B98" s="44"/>
      <c r="C98" s="219" t="s">
        <v>219</v>
      </c>
      <c r="D98" s="219" t="s">
        <v>144</v>
      </c>
      <c r="E98" s="220" t="s">
        <v>220</v>
      </c>
      <c r="F98" s="221" t="s">
        <v>221</v>
      </c>
      <c r="G98" s="222" t="s">
        <v>213</v>
      </c>
      <c r="H98" s="223">
        <v>13914</v>
      </c>
      <c r="I98" s="224"/>
      <c r="J98" s="225">
        <f>ROUND(I98*H98,2)</f>
        <v>0</v>
      </c>
      <c r="K98" s="221" t="s">
        <v>147</v>
      </c>
      <c r="L98" s="70"/>
      <c r="M98" s="226" t="s">
        <v>21</v>
      </c>
      <c r="N98" s="227" t="s">
        <v>45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2" t="s">
        <v>161</v>
      </c>
      <c r="AT98" s="22" t="s">
        <v>144</v>
      </c>
      <c r="AU98" s="22" t="s">
        <v>84</v>
      </c>
      <c r="AY98" s="22" t="s">
        <v>141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82</v>
      </c>
      <c r="BK98" s="230">
        <f>ROUND(I98*H98,2)</f>
        <v>0</v>
      </c>
      <c r="BL98" s="22" t="s">
        <v>161</v>
      </c>
      <c r="BM98" s="22" t="s">
        <v>222</v>
      </c>
    </row>
    <row r="99" s="1" customFormat="1" ht="16.5" customHeight="1">
      <c r="B99" s="44"/>
      <c r="C99" s="219" t="s">
        <v>223</v>
      </c>
      <c r="D99" s="219" t="s">
        <v>144</v>
      </c>
      <c r="E99" s="220" t="s">
        <v>224</v>
      </c>
      <c r="F99" s="221" t="s">
        <v>225</v>
      </c>
      <c r="G99" s="222" t="s">
        <v>213</v>
      </c>
      <c r="H99" s="223">
        <v>1281</v>
      </c>
      <c r="I99" s="224"/>
      <c r="J99" s="225">
        <f>ROUND(I99*H99,2)</f>
        <v>0</v>
      </c>
      <c r="K99" s="221" t="s">
        <v>147</v>
      </c>
      <c r="L99" s="70"/>
      <c r="M99" s="226" t="s">
        <v>21</v>
      </c>
      <c r="N99" s="227" t="s">
        <v>45</v>
      </c>
      <c r="O99" s="4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AR99" s="22" t="s">
        <v>161</v>
      </c>
      <c r="AT99" s="22" t="s">
        <v>144</v>
      </c>
      <c r="AU99" s="22" t="s">
        <v>84</v>
      </c>
      <c r="AY99" s="22" t="s">
        <v>141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2" t="s">
        <v>82</v>
      </c>
      <c r="BK99" s="230">
        <f>ROUND(I99*H99,2)</f>
        <v>0</v>
      </c>
      <c r="BL99" s="22" t="s">
        <v>161</v>
      </c>
      <c r="BM99" s="22" t="s">
        <v>226</v>
      </c>
    </row>
    <row r="100" s="1" customFormat="1" ht="25.5" customHeight="1">
      <c r="B100" s="44"/>
      <c r="C100" s="219" t="s">
        <v>227</v>
      </c>
      <c r="D100" s="219" t="s">
        <v>144</v>
      </c>
      <c r="E100" s="220" t="s">
        <v>228</v>
      </c>
      <c r="F100" s="221" t="s">
        <v>229</v>
      </c>
      <c r="G100" s="222" t="s">
        <v>230</v>
      </c>
      <c r="H100" s="223">
        <v>2782.8000000000002</v>
      </c>
      <c r="I100" s="224"/>
      <c r="J100" s="225">
        <f>ROUND(I100*H100,2)</f>
        <v>0</v>
      </c>
      <c r="K100" s="221" t="s">
        <v>147</v>
      </c>
      <c r="L100" s="70"/>
      <c r="M100" s="226" t="s">
        <v>21</v>
      </c>
      <c r="N100" s="227" t="s">
        <v>45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2" t="s">
        <v>161</v>
      </c>
      <c r="AT100" s="22" t="s">
        <v>144</v>
      </c>
      <c r="AU100" s="22" t="s">
        <v>84</v>
      </c>
      <c r="AY100" s="22" t="s">
        <v>141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82</v>
      </c>
      <c r="BK100" s="230">
        <f>ROUND(I100*H100,2)</f>
        <v>0</v>
      </c>
      <c r="BL100" s="22" t="s">
        <v>161</v>
      </c>
      <c r="BM100" s="22" t="s">
        <v>231</v>
      </c>
    </row>
    <row r="101" s="1" customFormat="1" ht="25.5" customHeight="1">
      <c r="B101" s="44"/>
      <c r="C101" s="219" t="s">
        <v>232</v>
      </c>
      <c r="D101" s="219" t="s">
        <v>144</v>
      </c>
      <c r="E101" s="220" t="s">
        <v>233</v>
      </c>
      <c r="F101" s="221" t="s">
        <v>234</v>
      </c>
      <c r="G101" s="222" t="s">
        <v>183</v>
      </c>
      <c r="H101" s="223">
        <v>4251.8999999999996</v>
      </c>
      <c r="I101" s="224"/>
      <c r="J101" s="225">
        <f>ROUND(I101*H101,2)</f>
        <v>0</v>
      </c>
      <c r="K101" s="221" t="s">
        <v>147</v>
      </c>
      <c r="L101" s="70"/>
      <c r="M101" s="226" t="s">
        <v>21</v>
      </c>
      <c r="N101" s="227" t="s">
        <v>45</v>
      </c>
      <c r="O101" s="4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AR101" s="22" t="s">
        <v>161</v>
      </c>
      <c r="AT101" s="22" t="s">
        <v>144</v>
      </c>
      <c r="AU101" s="22" t="s">
        <v>84</v>
      </c>
      <c r="AY101" s="22" t="s">
        <v>141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22" t="s">
        <v>82</v>
      </c>
      <c r="BK101" s="230">
        <f>ROUND(I101*H101,2)</f>
        <v>0</v>
      </c>
      <c r="BL101" s="22" t="s">
        <v>161</v>
      </c>
      <c r="BM101" s="22" t="s">
        <v>235</v>
      </c>
    </row>
    <row r="102" s="1" customFormat="1" ht="38.25" customHeight="1">
      <c r="B102" s="44"/>
      <c r="C102" s="219" t="s">
        <v>10</v>
      </c>
      <c r="D102" s="219" t="s">
        <v>144</v>
      </c>
      <c r="E102" s="220" t="s">
        <v>236</v>
      </c>
      <c r="F102" s="221" t="s">
        <v>237</v>
      </c>
      <c r="G102" s="222" t="s">
        <v>238</v>
      </c>
      <c r="H102" s="223">
        <v>36</v>
      </c>
      <c r="I102" s="224"/>
      <c r="J102" s="225">
        <f>ROUND(I102*H102,2)</f>
        <v>0</v>
      </c>
      <c r="K102" s="221" t="s">
        <v>147</v>
      </c>
      <c r="L102" s="70"/>
      <c r="M102" s="226" t="s">
        <v>21</v>
      </c>
      <c r="N102" s="227" t="s">
        <v>45</v>
      </c>
      <c r="O102" s="45"/>
      <c r="P102" s="228">
        <f>O102*H102</f>
        <v>0</v>
      </c>
      <c r="Q102" s="228">
        <v>0.019220000000000001</v>
      </c>
      <c r="R102" s="228">
        <f>Q102*H102</f>
        <v>0.69192000000000009</v>
      </c>
      <c r="S102" s="228">
        <v>0</v>
      </c>
      <c r="T102" s="229">
        <f>S102*H102</f>
        <v>0</v>
      </c>
      <c r="AR102" s="22" t="s">
        <v>161</v>
      </c>
      <c r="AT102" s="22" t="s">
        <v>144</v>
      </c>
      <c r="AU102" s="22" t="s">
        <v>84</v>
      </c>
      <c r="AY102" s="22" t="s">
        <v>141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82</v>
      </c>
      <c r="BK102" s="230">
        <f>ROUND(I102*H102,2)</f>
        <v>0</v>
      </c>
      <c r="BL102" s="22" t="s">
        <v>161</v>
      </c>
      <c r="BM102" s="22" t="s">
        <v>239</v>
      </c>
    </row>
    <row r="103" s="10" customFormat="1" ht="29.88" customHeight="1">
      <c r="B103" s="203"/>
      <c r="C103" s="204"/>
      <c r="D103" s="205" t="s">
        <v>73</v>
      </c>
      <c r="E103" s="217" t="s">
        <v>161</v>
      </c>
      <c r="F103" s="217" t="s">
        <v>240</v>
      </c>
      <c r="G103" s="204"/>
      <c r="H103" s="204"/>
      <c r="I103" s="207"/>
      <c r="J103" s="218">
        <f>BK103</f>
        <v>0</v>
      </c>
      <c r="K103" s="204"/>
      <c r="L103" s="209"/>
      <c r="M103" s="210"/>
      <c r="N103" s="211"/>
      <c r="O103" s="211"/>
      <c r="P103" s="212">
        <f>P104</f>
        <v>0</v>
      </c>
      <c r="Q103" s="211"/>
      <c r="R103" s="212">
        <f>R104</f>
        <v>0</v>
      </c>
      <c r="S103" s="211"/>
      <c r="T103" s="213">
        <f>T104</f>
        <v>0</v>
      </c>
      <c r="AR103" s="214" t="s">
        <v>82</v>
      </c>
      <c r="AT103" s="215" t="s">
        <v>73</v>
      </c>
      <c r="AU103" s="215" t="s">
        <v>82</v>
      </c>
      <c r="AY103" s="214" t="s">
        <v>141</v>
      </c>
      <c r="BK103" s="216">
        <f>BK104</f>
        <v>0</v>
      </c>
    </row>
    <row r="104" s="1" customFormat="1" ht="25.5" customHeight="1">
      <c r="B104" s="44"/>
      <c r="C104" s="219" t="s">
        <v>241</v>
      </c>
      <c r="D104" s="219" t="s">
        <v>144</v>
      </c>
      <c r="E104" s="220" t="s">
        <v>242</v>
      </c>
      <c r="F104" s="221" t="s">
        <v>243</v>
      </c>
      <c r="G104" s="222" t="s">
        <v>183</v>
      </c>
      <c r="H104" s="223">
        <v>6</v>
      </c>
      <c r="I104" s="224"/>
      <c r="J104" s="225">
        <f>ROUND(I104*H104,2)</f>
        <v>0</v>
      </c>
      <c r="K104" s="221" t="s">
        <v>147</v>
      </c>
      <c r="L104" s="70"/>
      <c r="M104" s="226" t="s">
        <v>21</v>
      </c>
      <c r="N104" s="227" t="s">
        <v>45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2" t="s">
        <v>161</v>
      </c>
      <c r="AT104" s="22" t="s">
        <v>144</v>
      </c>
      <c r="AU104" s="22" t="s">
        <v>84</v>
      </c>
      <c r="AY104" s="22" t="s">
        <v>141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82</v>
      </c>
      <c r="BK104" s="230">
        <f>ROUND(I104*H104,2)</f>
        <v>0</v>
      </c>
      <c r="BL104" s="22" t="s">
        <v>161</v>
      </c>
      <c r="BM104" s="22" t="s">
        <v>244</v>
      </c>
    </row>
    <row r="105" s="10" customFormat="1" ht="29.88" customHeight="1">
      <c r="B105" s="203"/>
      <c r="C105" s="204"/>
      <c r="D105" s="205" t="s">
        <v>73</v>
      </c>
      <c r="E105" s="217" t="s">
        <v>140</v>
      </c>
      <c r="F105" s="217" t="s">
        <v>245</v>
      </c>
      <c r="G105" s="204"/>
      <c r="H105" s="204"/>
      <c r="I105" s="207"/>
      <c r="J105" s="218">
        <f>BK105</f>
        <v>0</v>
      </c>
      <c r="K105" s="204"/>
      <c r="L105" s="209"/>
      <c r="M105" s="210"/>
      <c r="N105" s="211"/>
      <c r="O105" s="211"/>
      <c r="P105" s="212">
        <f>SUM(P106:P118)</f>
        <v>0</v>
      </c>
      <c r="Q105" s="211"/>
      <c r="R105" s="212">
        <f>SUM(R106:R118)</f>
        <v>1530.8195000000001</v>
      </c>
      <c r="S105" s="211"/>
      <c r="T105" s="213">
        <f>SUM(T106:T118)</f>
        <v>0</v>
      </c>
      <c r="AR105" s="214" t="s">
        <v>82</v>
      </c>
      <c r="AT105" s="215" t="s">
        <v>73</v>
      </c>
      <c r="AU105" s="215" t="s">
        <v>82</v>
      </c>
      <c r="AY105" s="214" t="s">
        <v>141</v>
      </c>
      <c r="BK105" s="216">
        <f>SUM(BK106:BK118)</f>
        <v>0</v>
      </c>
    </row>
    <row r="106" s="1" customFormat="1" ht="25.5" customHeight="1">
      <c r="B106" s="44"/>
      <c r="C106" s="219" t="s">
        <v>246</v>
      </c>
      <c r="D106" s="219" t="s">
        <v>144</v>
      </c>
      <c r="E106" s="220" t="s">
        <v>247</v>
      </c>
      <c r="F106" s="221" t="s">
        <v>248</v>
      </c>
      <c r="G106" s="222" t="s">
        <v>183</v>
      </c>
      <c r="H106" s="223">
        <v>1276.3</v>
      </c>
      <c r="I106" s="224"/>
      <c r="J106" s="225">
        <f>ROUND(I106*H106,2)</f>
        <v>0</v>
      </c>
      <c r="K106" s="221" t="s">
        <v>147</v>
      </c>
      <c r="L106" s="70"/>
      <c r="M106" s="226" t="s">
        <v>21</v>
      </c>
      <c r="N106" s="227" t="s">
        <v>45</v>
      </c>
      <c r="O106" s="4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2" t="s">
        <v>161</v>
      </c>
      <c r="AT106" s="22" t="s">
        <v>144</v>
      </c>
      <c r="AU106" s="22" t="s">
        <v>84</v>
      </c>
      <c r="AY106" s="22" t="s">
        <v>141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" t="s">
        <v>82</v>
      </c>
      <c r="BK106" s="230">
        <f>ROUND(I106*H106,2)</f>
        <v>0</v>
      </c>
      <c r="BL106" s="22" t="s">
        <v>161</v>
      </c>
      <c r="BM106" s="22" t="s">
        <v>249</v>
      </c>
    </row>
    <row r="107" s="1" customFormat="1" ht="25.5" customHeight="1">
      <c r="B107" s="44"/>
      <c r="C107" s="219" t="s">
        <v>250</v>
      </c>
      <c r="D107" s="219" t="s">
        <v>144</v>
      </c>
      <c r="E107" s="220" t="s">
        <v>251</v>
      </c>
      <c r="F107" s="221" t="s">
        <v>252</v>
      </c>
      <c r="G107" s="222" t="s">
        <v>183</v>
      </c>
      <c r="H107" s="223">
        <v>2194.8000000000002</v>
      </c>
      <c r="I107" s="224"/>
      <c r="J107" s="225">
        <f>ROUND(I107*H107,2)</f>
        <v>0</v>
      </c>
      <c r="K107" s="221" t="s">
        <v>147</v>
      </c>
      <c r="L107" s="70"/>
      <c r="M107" s="226" t="s">
        <v>21</v>
      </c>
      <c r="N107" s="227" t="s">
        <v>45</v>
      </c>
      <c r="O107" s="4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2" t="s">
        <v>161</v>
      </c>
      <c r="AT107" s="22" t="s">
        <v>144</v>
      </c>
      <c r="AU107" s="22" t="s">
        <v>84</v>
      </c>
      <c r="AY107" s="22" t="s">
        <v>141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" t="s">
        <v>82</v>
      </c>
      <c r="BK107" s="230">
        <f>ROUND(I107*H107,2)</f>
        <v>0</v>
      </c>
      <c r="BL107" s="22" t="s">
        <v>161</v>
      </c>
      <c r="BM107" s="22" t="s">
        <v>253</v>
      </c>
    </row>
    <row r="108" s="1" customFormat="1" ht="25.5" customHeight="1">
      <c r="B108" s="44"/>
      <c r="C108" s="219" t="s">
        <v>254</v>
      </c>
      <c r="D108" s="219" t="s">
        <v>144</v>
      </c>
      <c r="E108" s="220" t="s">
        <v>255</v>
      </c>
      <c r="F108" s="221" t="s">
        <v>256</v>
      </c>
      <c r="G108" s="222" t="s">
        <v>183</v>
      </c>
      <c r="H108" s="223">
        <v>771.79999999999995</v>
      </c>
      <c r="I108" s="224"/>
      <c r="J108" s="225">
        <f>ROUND(I108*H108,2)</f>
        <v>0</v>
      </c>
      <c r="K108" s="221" t="s">
        <v>147</v>
      </c>
      <c r="L108" s="70"/>
      <c r="M108" s="226" t="s">
        <v>21</v>
      </c>
      <c r="N108" s="227" t="s">
        <v>45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2" t="s">
        <v>161</v>
      </c>
      <c r="AT108" s="22" t="s">
        <v>144</v>
      </c>
      <c r="AU108" s="22" t="s">
        <v>84</v>
      </c>
      <c r="AY108" s="22" t="s">
        <v>141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82</v>
      </c>
      <c r="BK108" s="230">
        <f>ROUND(I108*H108,2)</f>
        <v>0</v>
      </c>
      <c r="BL108" s="22" t="s">
        <v>161</v>
      </c>
      <c r="BM108" s="22" t="s">
        <v>257</v>
      </c>
    </row>
    <row r="109" s="1" customFormat="1" ht="25.5" customHeight="1">
      <c r="B109" s="44"/>
      <c r="C109" s="219" t="s">
        <v>258</v>
      </c>
      <c r="D109" s="219" t="s">
        <v>144</v>
      </c>
      <c r="E109" s="220" t="s">
        <v>259</v>
      </c>
      <c r="F109" s="221" t="s">
        <v>260</v>
      </c>
      <c r="G109" s="222" t="s">
        <v>183</v>
      </c>
      <c r="H109" s="223">
        <v>2675.5999999999999</v>
      </c>
      <c r="I109" s="224"/>
      <c r="J109" s="225">
        <f>ROUND(I109*H109,2)</f>
        <v>0</v>
      </c>
      <c r="K109" s="221" t="s">
        <v>147</v>
      </c>
      <c r="L109" s="70"/>
      <c r="M109" s="226" t="s">
        <v>21</v>
      </c>
      <c r="N109" s="227" t="s">
        <v>45</v>
      </c>
      <c r="O109" s="4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AR109" s="22" t="s">
        <v>161</v>
      </c>
      <c r="AT109" s="22" t="s">
        <v>144</v>
      </c>
      <c r="AU109" s="22" t="s">
        <v>84</v>
      </c>
      <c r="AY109" s="22" t="s">
        <v>141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2" t="s">
        <v>82</v>
      </c>
      <c r="BK109" s="230">
        <f>ROUND(I109*H109,2)</f>
        <v>0</v>
      </c>
      <c r="BL109" s="22" t="s">
        <v>161</v>
      </c>
      <c r="BM109" s="22" t="s">
        <v>261</v>
      </c>
    </row>
    <row r="110" s="1" customFormat="1" ht="16.5" customHeight="1">
      <c r="B110" s="44"/>
      <c r="C110" s="219" t="s">
        <v>9</v>
      </c>
      <c r="D110" s="219" t="s">
        <v>144</v>
      </c>
      <c r="E110" s="220" t="s">
        <v>262</v>
      </c>
      <c r="F110" s="221" t="s">
        <v>263</v>
      </c>
      <c r="G110" s="222" t="s">
        <v>183</v>
      </c>
      <c r="H110" s="223">
        <v>771.79999999999995</v>
      </c>
      <c r="I110" s="224"/>
      <c r="J110" s="225">
        <f>ROUND(I110*H110,2)</f>
        <v>0</v>
      </c>
      <c r="K110" s="221" t="s">
        <v>21</v>
      </c>
      <c r="L110" s="70"/>
      <c r="M110" s="226" t="s">
        <v>21</v>
      </c>
      <c r="N110" s="227" t="s">
        <v>45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161</v>
      </c>
      <c r="AT110" s="22" t="s">
        <v>144</v>
      </c>
      <c r="AU110" s="22" t="s">
        <v>84</v>
      </c>
      <c r="AY110" s="22" t="s">
        <v>141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82</v>
      </c>
      <c r="BK110" s="230">
        <f>ROUND(I110*H110,2)</f>
        <v>0</v>
      </c>
      <c r="BL110" s="22" t="s">
        <v>161</v>
      </c>
      <c r="BM110" s="22" t="s">
        <v>264</v>
      </c>
    </row>
    <row r="111" s="1" customFormat="1" ht="38.25" customHeight="1">
      <c r="B111" s="44"/>
      <c r="C111" s="219" t="s">
        <v>265</v>
      </c>
      <c r="D111" s="219" t="s">
        <v>144</v>
      </c>
      <c r="E111" s="220" t="s">
        <v>266</v>
      </c>
      <c r="F111" s="221" t="s">
        <v>267</v>
      </c>
      <c r="G111" s="222" t="s">
        <v>183</v>
      </c>
      <c r="H111" s="223">
        <v>2633.5999999999999</v>
      </c>
      <c r="I111" s="224"/>
      <c r="J111" s="225">
        <f>ROUND(I111*H111,2)</f>
        <v>0</v>
      </c>
      <c r="K111" s="221" t="s">
        <v>147</v>
      </c>
      <c r="L111" s="70"/>
      <c r="M111" s="226" t="s">
        <v>21</v>
      </c>
      <c r="N111" s="227" t="s">
        <v>45</v>
      </c>
      <c r="O111" s="45"/>
      <c r="P111" s="228">
        <f>O111*H111</f>
        <v>0</v>
      </c>
      <c r="Q111" s="228">
        <v>0.1837</v>
      </c>
      <c r="R111" s="228">
        <f>Q111*H111</f>
        <v>483.79231999999996</v>
      </c>
      <c r="S111" s="228">
        <v>0</v>
      </c>
      <c r="T111" s="229">
        <f>S111*H111</f>
        <v>0</v>
      </c>
      <c r="AR111" s="22" t="s">
        <v>161</v>
      </c>
      <c r="AT111" s="22" t="s">
        <v>144</v>
      </c>
      <c r="AU111" s="22" t="s">
        <v>84</v>
      </c>
      <c r="AY111" s="22" t="s">
        <v>141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82</v>
      </c>
      <c r="BK111" s="230">
        <f>ROUND(I111*H111,2)</f>
        <v>0</v>
      </c>
      <c r="BL111" s="22" t="s">
        <v>161</v>
      </c>
      <c r="BM111" s="22" t="s">
        <v>268</v>
      </c>
    </row>
    <row r="112" s="1" customFormat="1" ht="16.5" customHeight="1">
      <c r="B112" s="44"/>
      <c r="C112" s="235" t="s">
        <v>269</v>
      </c>
      <c r="D112" s="235" t="s">
        <v>270</v>
      </c>
      <c r="E112" s="236" t="s">
        <v>271</v>
      </c>
      <c r="F112" s="237" t="s">
        <v>272</v>
      </c>
      <c r="G112" s="238" t="s">
        <v>230</v>
      </c>
      <c r="H112" s="239">
        <v>812.73000000000002</v>
      </c>
      <c r="I112" s="240"/>
      <c r="J112" s="241">
        <f>ROUND(I112*H112,2)</f>
        <v>0</v>
      </c>
      <c r="K112" s="237" t="s">
        <v>147</v>
      </c>
      <c r="L112" s="242"/>
      <c r="M112" s="243" t="s">
        <v>21</v>
      </c>
      <c r="N112" s="244" t="s">
        <v>45</v>
      </c>
      <c r="O112" s="45"/>
      <c r="P112" s="228">
        <f>O112*H112</f>
        <v>0</v>
      </c>
      <c r="Q112" s="228">
        <v>1</v>
      </c>
      <c r="R112" s="228">
        <f>Q112*H112</f>
        <v>812.73000000000002</v>
      </c>
      <c r="S112" s="228">
        <v>0</v>
      </c>
      <c r="T112" s="229">
        <f>S112*H112</f>
        <v>0</v>
      </c>
      <c r="AR112" s="22" t="s">
        <v>206</v>
      </c>
      <c r="AT112" s="22" t="s">
        <v>270</v>
      </c>
      <c r="AU112" s="22" t="s">
        <v>84</v>
      </c>
      <c r="AY112" s="22" t="s">
        <v>141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82</v>
      </c>
      <c r="BK112" s="230">
        <f>ROUND(I112*H112,2)</f>
        <v>0</v>
      </c>
      <c r="BL112" s="22" t="s">
        <v>161</v>
      </c>
      <c r="BM112" s="22" t="s">
        <v>273</v>
      </c>
    </row>
    <row r="113" s="1" customFormat="1" ht="16.5" customHeight="1">
      <c r="B113" s="44"/>
      <c r="C113" s="235" t="s">
        <v>274</v>
      </c>
      <c r="D113" s="235" t="s">
        <v>270</v>
      </c>
      <c r="E113" s="236" t="s">
        <v>275</v>
      </c>
      <c r="F113" s="237" t="s">
        <v>276</v>
      </c>
      <c r="G113" s="238" t="s">
        <v>230</v>
      </c>
      <c r="H113" s="239">
        <v>11.09</v>
      </c>
      <c r="I113" s="240"/>
      <c r="J113" s="241">
        <f>ROUND(I113*H113,2)</f>
        <v>0</v>
      </c>
      <c r="K113" s="237" t="s">
        <v>21</v>
      </c>
      <c r="L113" s="242"/>
      <c r="M113" s="243" t="s">
        <v>21</v>
      </c>
      <c r="N113" s="244" t="s">
        <v>45</v>
      </c>
      <c r="O113" s="45"/>
      <c r="P113" s="228">
        <f>O113*H113</f>
        <v>0</v>
      </c>
      <c r="Q113" s="228">
        <v>1</v>
      </c>
      <c r="R113" s="228">
        <f>Q113*H113</f>
        <v>11.09</v>
      </c>
      <c r="S113" s="228">
        <v>0</v>
      </c>
      <c r="T113" s="229">
        <f>S113*H113</f>
        <v>0</v>
      </c>
      <c r="AR113" s="22" t="s">
        <v>206</v>
      </c>
      <c r="AT113" s="22" t="s">
        <v>270</v>
      </c>
      <c r="AU113" s="22" t="s">
        <v>84</v>
      </c>
      <c r="AY113" s="22" t="s">
        <v>141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2" t="s">
        <v>82</v>
      </c>
      <c r="BK113" s="230">
        <f>ROUND(I113*H113,2)</f>
        <v>0</v>
      </c>
      <c r="BL113" s="22" t="s">
        <v>161</v>
      </c>
      <c r="BM113" s="22" t="s">
        <v>277</v>
      </c>
    </row>
    <row r="114" s="1" customFormat="1" ht="38.25" customHeight="1">
      <c r="B114" s="44"/>
      <c r="C114" s="219" t="s">
        <v>278</v>
      </c>
      <c r="D114" s="219" t="s">
        <v>144</v>
      </c>
      <c r="E114" s="220" t="s">
        <v>279</v>
      </c>
      <c r="F114" s="221" t="s">
        <v>280</v>
      </c>
      <c r="G114" s="222" t="s">
        <v>183</v>
      </c>
      <c r="H114" s="223">
        <v>736</v>
      </c>
      <c r="I114" s="224"/>
      <c r="J114" s="225">
        <f>ROUND(I114*H114,2)</f>
        <v>0</v>
      </c>
      <c r="K114" s="221" t="s">
        <v>147</v>
      </c>
      <c r="L114" s="70"/>
      <c r="M114" s="226" t="s">
        <v>21</v>
      </c>
      <c r="N114" s="227" t="s">
        <v>45</v>
      </c>
      <c r="O114" s="45"/>
      <c r="P114" s="228">
        <f>O114*H114</f>
        <v>0</v>
      </c>
      <c r="Q114" s="228">
        <v>0.16700000000000001</v>
      </c>
      <c r="R114" s="228">
        <f>Q114*H114</f>
        <v>122.91200000000001</v>
      </c>
      <c r="S114" s="228">
        <v>0</v>
      </c>
      <c r="T114" s="229">
        <f>S114*H114</f>
        <v>0</v>
      </c>
      <c r="AR114" s="22" t="s">
        <v>161</v>
      </c>
      <c r="AT114" s="22" t="s">
        <v>144</v>
      </c>
      <c r="AU114" s="22" t="s">
        <v>84</v>
      </c>
      <c r="AY114" s="22" t="s">
        <v>141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82</v>
      </c>
      <c r="BK114" s="230">
        <f>ROUND(I114*H114,2)</f>
        <v>0</v>
      </c>
      <c r="BL114" s="22" t="s">
        <v>161</v>
      </c>
      <c r="BM114" s="22" t="s">
        <v>281</v>
      </c>
    </row>
    <row r="115" s="1" customFormat="1" ht="16.5" customHeight="1">
      <c r="B115" s="44"/>
      <c r="C115" s="235" t="s">
        <v>282</v>
      </c>
      <c r="D115" s="235" t="s">
        <v>270</v>
      </c>
      <c r="E115" s="236" t="s">
        <v>283</v>
      </c>
      <c r="F115" s="237" t="s">
        <v>284</v>
      </c>
      <c r="G115" s="238" t="s">
        <v>230</v>
      </c>
      <c r="H115" s="239">
        <v>95.680000000000007</v>
      </c>
      <c r="I115" s="240"/>
      <c r="J115" s="241">
        <f>ROUND(I115*H115,2)</f>
        <v>0</v>
      </c>
      <c r="K115" s="237" t="s">
        <v>147</v>
      </c>
      <c r="L115" s="242"/>
      <c r="M115" s="243" t="s">
        <v>21</v>
      </c>
      <c r="N115" s="244" t="s">
        <v>45</v>
      </c>
      <c r="O115" s="45"/>
      <c r="P115" s="228">
        <f>O115*H115</f>
        <v>0</v>
      </c>
      <c r="Q115" s="228">
        <v>1</v>
      </c>
      <c r="R115" s="228">
        <f>Q115*H115</f>
        <v>95.680000000000007</v>
      </c>
      <c r="S115" s="228">
        <v>0</v>
      </c>
      <c r="T115" s="229">
        <f>S115*H115</f>
        <v>0</v>
      </c>
      <c r="AR115" s="22" t="s">
        <v>206</v>
      </c>
      <c r="AT115" s="22" t="s">
        <v>270</v>
      </c>
      <c r="AU115" s="22" t="s">
        <v>84</v>
      </c>
      <c r="AY115" s="22" t="s">
        <v>141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2" t="s">
        <v>82</v>
      </c>
      <c r="BK115" s="230">
        <f>ROUND(I115*H115,2)</f>
        <v>0</v>
      </c>
      <c r="BL115" s="22" t="s">
        <v>161</v>
      </c>
      <c r="BM115" s="22" t="s">
        <v>285</v>
      </c>
    </row>
    <row r="116" s="1" customFormat="1" ht="51" customHeight="1">
      <c r="B116" s="44"/>
      <c r="C116" s="219" t="s">
        <v>286</v>
      </c>
      <c r="D116" s="219" t="s">
        <v>144</v>
      </c>
      <c r="E116" s="220" t="s">
        <v>287</v>
      </c>
      <c r="F116" s="221" t="s">
        <v>288</v>
      </c>
      <c r="G116" s="222" t="s">
        <v>183</v>
      </c>
      <c r="H116" s="223">
        <v>19.699999999999999</v>
      </c>
      <c r="I116" s="224"/>
      <c r="J116" s="225">
        <f>ROUND(I116*H116,2)</f>
        <v>0</v>
      </c>
      <c r="K116" s="221" t="s">
        <v>147</v>
      </c>
      <c r="L116" s="70"/>
      <c r="M116" s="226" t="s">
        <v>21</v>
      </c>
      <c r="N116" s="227" t="s">
        <v>45</v>
      </c>
      <c r="O116" s="45"/>
      <c r="P116" s="228">
        <f>O116*H116</f>
        <v>0</v>
      </c>
      <c r="Q116" s="228">
        <v>0.10100000000000001</v>
      </c>
      <c r="R116" s="228">
        <f>Q116*H116</f>
        <v>1.9897</v>
      </c>
      <c r="S116" s="228">
        <v>0</v>
      </c>
      <c r="T116" s="229">
        <f>S116*H116</f>
        <v>0</v>
      </c>
      <c r="AR116" s="22" t="s">
        <v>161</v>
      </c>
      <c r="AT116" s="22" t="s">
        <v>144</v>
      </c>
      <c r="AU116" s="22" t="s">
        <v>84</v>
      </c>
      <c r="AY116" s="22" t="s">
        <v>141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82</v>
      </c>
      <c r="BK116" s="230">
        <f>ROUND(I116*H116,2)</f>
        <v>0</v>
      </c>
      <c r="BL116" s="22" t="s">
        <v>161</v>
      </c>
      <c r="BM116" s="22" t="s">
        <v>289</v>
      </c>
    </row>
    <row r="117" s="1" customFormat="1" ht="16.5" customHeight="1">
      <c r="B117" s="44"/>
      <c r="C117" s="235" t="s">
        <v>290</v>
      </c>
      <c r="D117" s="235" t="s">
        <v>270</v>
      </c>
      <c r="E117" s="236" t="s">
        <v>291</v>
      </c>
      <c r="F117" s="237" t="s">
        <v>292</v>
      </c>
      <c r="G117" s="238" t="s">
        <v>183</v>
      </c>
      <c r="H117" s="239">
        <v>13.33</v>
      </c>
      <c r="I117" s="240"/>
      <c r="J117" s="241">
        <f>ROUND(I117*H117,2)</f>
        <v>0</v>
      </c>
      <c r="K117" s="237" t="s">
        <v>21</v>
      </c>
      <c r="L117" s="242"/>
      <c r="M117" s="243" t="s">
        <v>21</v>
      </c>
      <c r="N117" s="244" t="s">
        <v>45</v>
      </c>
      <c r="O117" s="45"/>
      <c r="P117" s="228">
        <f>O117*H117</f>
        <v>0</v>
      </c>
      <c r="Q117" s="228">
        <v>0.13200000000000001</v>
      </c>
      <c r="R117" s="228">
        <f>Q117*H117</f>
        <v>1.75956</v>
      </c>
      <c r="S117" s="228">
        <v>0</v>
      </c>
      <c r="T117" s="229">
        <f>S117*H117</f>
        <v>0</v>
      </c>
      <c r="AR117" s="22" t="s">
        <v>206</v>
      </c>
      <c r="AT117" s="22" t="s">
        <v>270</v>
      </c>
      <c r="AU117" s="22" t="s">
        <v>84</v>
      </c>
      <c r="AY117" s="22" t="s">
        <v>141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82</v>
      </c>
      <c r="BK117" s="230">
        <f>ROUND(I117*H117,2)</f>
        <v>0</v>
      </c>
      <c r="BL117" s="22" t="s">
        <v>161</v>
      </c>
      <c r="BM117" s="22" t="s">
        <v>293</v>
      </c>
    </row>
    <row r="118" s="1" customFormat="1" ht="16.5" customHeight="1">
      <c r="B118" s="44"/>
      <c r="C118" s="235" t="s">
        <v>294</v>
      </c>
      <c r="D118" s="235" t="s">
        <v>270</v>
      </c>
      <c r="E118" s="236" t="s">
        <v>295</v>
      </c>
      <c r="F118" s="237" t="s">
        <v>296</v>
      </c>
      <c r="G118" s="238" t="s">
        <v>183</v>
      </c>
      <c r="H118" s="239">
        <v>6.5599999999999996</v>
      </c>
      <c r="I118" s="240"/>
      <c r="J118" s="241">
        <f>ROUND(I118*H118,2)</f>
        <v>0</v>
      </c>
      <c r="K118" s="237" t="s">
        <v>21</v>
      </c>
      <c r="L118" s="242"/>
      <c r="M118" s="243" t="s">
        <v>21</v>
      </c>
      <c r="N118" s="244" t="s">
        <v>45</v>
      </c>
      <c r="O118" s="45"/>
      <c r="P118" s="228">
        <f>O118*H118</f>
        <v>0</v>
      </c>
      <c r="Q118" s="228">
        <v>0.13200000000000001</v>
      </c>
      <c r="R118" s="228">
        <f>Q118*H118</f>
        <v>0.86592000000000002</v>
      </c>
      <c r="S118" s="228">
        <v>0</v>
      </c>
      <c r="T118" s="229">
        <f>S118*H118</f>
        <v>0</v>
      </c>
      <c r="AR118" s="22" t="s">
        <v>206</v>
      </c>
      <c r="AT118" s="22" t="s">
        <v>270</v>
      </c>
      <c r="AU118" s="22" t="s">
        <v>84</v>
      </c>
      <c r="AY118" s="22" t="s">
        <v>141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2" t="s">
        <v>82</v>
      </c>
      <c r="BK118" s="230">
        <f>ROUND(I118*H118,2)</f>
        <v>0</v>
      </c>
      <c r="BL118" s="22" t="s">
        <v>161</v>
      </c>
      <c r="BM118" s="22" t="s">
        <v>297</v>
      </c>
    </row>
    <row r="119" s="10" customFormat="1" ht="29.88" customHeight="1">
      <c r="B119" s="203"/>
      <c r="C119" s="204"/>
      <c r="D119" s="205" t="s">
        <v>73</v>
      </c>
      <c r="E119" s="217" t="s">
        <v>206</v>
      </c>
      <c r="F119" s="217" t="s">
        <v>298</v>
      </c>
      <c r="G119" s="204"/>
      <c r="H119" s="204"/>
      <c r="I119" s="207"/>
      <c r="J119" s="218">
        <f>BK119</f>
        <v>0</v>
      </c>
      <c r="K119" s="204"/>
      <c r="L119" s="209"/>
      <c r="M119" s="210"/>
      <c r="N119" s="211"/>
      <c r="O119" s="211"/>
      <c r="P119" s="212">
        <f>SUM(P120:P121)</f>
        <v>0</v>
      </c>
      <c r="Q119" s="211"/>
      <c r="R119" s="212">
        <f>SUM(R120:R121)</f>
        <v>6.8799200000000003</v>
      </c>
      <c r="S119" s="211"/>
      <c r="T119" s="213">
        <f>SUM(T120:T121)</f>
        <v>0</v>
      </c>
      <c r="AR119" s="214" t="s">
        <v>82</v>
      </c>
      <c r="AT119" s="215" t="s">
        <v>73</v>
      </c>
      <c r="AU119" s="215" t="s">
        <v>82</v>
      </c>
      <c r="AY119" s="214" t="s">
        <v>141</v>
      </c>
      <c r="BK119" s="216">
        <f>SUM(BK120:BK121)</f>
        <v>0</v>
      </c>
    </row>
    <row r="120" s="1" customFormat="1" ht="16.5" customHeight="1">
      <c r="B120" s="44"/>
      <c r="C120" s="219" t="s">
        <v>299</v>
      </c>
      <c r="D120" s="219" t="s">
        <v>144</v>
      </c>
      <c r="E120" s="220" t="s">
        <v>300</v>
      </c>
      <c r="F120" s="221" t="s">
        <v>301</v>
      </c>
      <c r="G120" s="222" t="s">
        <v>238</v>
      </c>
      <c r="H120" s="223">
        <v>6</v>
      </c>
      <c r="I120" s="224"/>
      <c r="J120" s="225">
        <f>ROUND(I120*H120,2)</f>
        <v>0</v>
      </c>
      <c r="K120" s="221" t="s">
        <v>147</v>
      </c>
      <c r="L120" s="70"/>
      <c r="M120" s="226" t="s">
        <v>21</v>
      </c>
      <c r="N120" s="227" t="s">
        <v>45</v>
      </c>
      <c r="O120" s="45"/>
      <c r="P120" s="228">
        <f>O120*H120</f>
        <v>0</v>
      </c>
      <c r="Q120" s="228">
        <v>0.42080000000000001</v>
      </c>
      <c r="R120" s="228">
        <f>Q120*H120</f>
        <v>2.5247999999999999</v>
      </c>
      <c r="S120" s="228">
        <v>0</v>
      </c>
      <c r="T120" s="229">
        <f>S120*H120</f>
        <v>0</v>
      </c>
      <c r="AR120" s="22" t="s">
        <v>161</v>
      </c>
      <c r="AT120" s="22" t="s">
        <v>144</v>
      </c>
      <c r="AU120" s="22" t="s">
        <v>84</v>
      </c>
      <c r="AY120" s="22" t="s">
        <v>141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82</v>
      </c>
      <c r="BK120" s="230">
        <f>ROUND(I120*H120,2)</f>
        <v>0</v>
      </c>
      <c r="BL120" s="22" t="s">
        <v>161</v>
      </c>
      <c r="BM120" s="22" t="s">
        <v>302</v>
      </c>
    </row>
    <row r="121" s="1" customFormat="1" ht="25.5" customHeight="1">
      <c r="B121" s="44"/>
      <c r="C121" s="219" t="s">
        <v>303</v>
      </c>
      <c r="D121" s="219" t="s">
        <v>144</v>
      </c>
      <c r="E121" s="220" t="s">
        <v>304</v>
      </c>
      <c r="F121" s="221" t="s">
        <v>305</v>
      </c>
      <c r="G121" s="222" t="s">
        <v>238</v>
      </c>
      <c r="H121" s="223">
        <v>14</v>
      </c>
      <c r="I121" s="224"/>
      <c r="J121" s="225">
        <f>ROUND(I121*H121,2)</f>
        <v>0</v>
      </c>
      <c r="K121" s="221" t="s">
        <v>147</v>
      </c>
      <c r="L121" s="70"/>
      <c r="M121" s="226" t="s">
        <v>21</v>
      </c>
      <c r="N121" s="227" t="s">
        <v>45</v>
      </c>
      <c r="O121" s="45"/>
      <c r="P121" s="228">
        <f>O121*H121</f>
        <v>0</v>
      </c>
      <c r="Q121" s="228">
        <v>0.31108000000000002</v>
      </c>
      <c r="R121" s="228">
        <f>Q121*H121</f>
        <v>4.3551200000000003</v>
      </c>
      <c r="S121" s="228">
        <v>0</v>
      </c>
      <c r="T121" s="229">
        <f>S121*H121</f>
        <v>0</v>
      </c>
      <c r="AR121" s="22" t="s">
        <v>161</v>
      </c>
      <c r="AT121" s="22" t="s">
        <v>144</v>
      </c>
      <c r="AU121" s="22" t="s">
        <v>84</v>
      </c>
      <c r="AY121" s="22" t="s">
        <v>141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2" t="s">
        <v>82</v>
      </c>
      <c r="BK121" s="230">
        <f>ROUND(I121*H121,2)</f>
        <v>0</v>
      </c>
      <c r="BL121" s="22" t="s">
        <v>161</v>
      </c>
      <c r="BM121" s="22" t="s">
        <v>306</v>
      </c>
    </row>
    <row r="122" s="10" customFormat="1" ht="29.88" customHeight="1">
      <c r="B122" s="203"/>
      <c r="C122" s="204"/>
      <c r="D122" s="205" t="s">
        <v>73</v>
      </c>
      <c r="E122" s="217" t="s">
        <v>210</v>
      </c>
      <c r="F122" s="217" t="s">
        <v>307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SUM(P123:P141)</f>
        <v>0</v>
      </c>
      <c r="Q122" s="211"/>
      <c r="R122" s="212">
        <f>SUM(R123:R141)</f>
        <v>388.56781299999994</v>
      </c>
      <c r="S122" s="211"/>
      <c r="T122" s="213">
        <f>SUM(T123:T141)</f>
        <v>1.7500000000000002</v>
      </c>
      <c r="AR122" s="214" t="s">
        <v>82</v>
      </c>
      <c r="AT122" s="215" t="s">
        <v>73</v>
      </c>
      <c r="AU122" s="215" t="s">
        <v>82</v>
      </c>
      <c r="AY122" s="214" t="s">
        <v>141</v>
      </c>
      <c r="BK122" s="216">
        <f>SUM(BK123:BK141)</f>
        <v>0</v>
      </c>
    </row>
    <row r="123" s="1" customFormat="1" ht="25.5" customHeight="1">
      <c r="B123" s="44"/>
      <c r="C123" s="219" t="s">
        <v>308</v>
      </c>
      <c r="D123" s="219" t="s">
        <v>144</v>
      </c>
      <c r="E123" s="220" t="s">
        <v>309</v>
      </c>
      <c r="F123" s="221" t="s">
        <v>310</v>
      </c>
      <c r="G123" s="222" t="s">
        <v>238</v>
      </c>
      <c r="H123" s="223">
        <v>12</v>
      </c>
      <c r="I123" s="224"/>
      <c r="J123" s="225">
        <f>ROUND(I123*H123,2)</f>
        <v>0</v>
      </c>
      <c r="K123" s="221" t="s">
        <v>147</v>
      </c>
      <c r="L123" s="70"/>
      <c r="M123" s="226" t="s">
        <v>21</v>
      </c>
      <c r="N123" s="227" t="s">
        <v>45</v>
      </c>
      <c r="O123" s="45"/>
      <c r="P123" s="228">
        <f>O123*H123</f>
        <v>0</v>
      </c>
      <c r="Q123" s="228">
        <v>0.00069999999999999999</v>
      </c>
      <c r="R123" s="228">
        <f>Q123*H123</f>
        <v>0.0083999999999999995</v>
      </c>
      <c r="S123" s="228">
        <v>0</v>
      </c>
      <c r="T123" s="229">
        <f>S123*H123</f>
        <v>0</v>
      </c>
      <c r="AR123" s="22" t="s">
        <v>161</v>
      </c>
      <c r="AT123" s="22" t="s">
        <v>144</v>
      </c>
      <c r="AU123" s="22" t="s">
        <v>84</v>
      </c>
      <c r="AY123" s="22" t="s">
        <v>141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22" t="s">
        <v>82</v>
      </c>
      <c r="BK123" s="230">
        <f>ROUND(I123*H123,2)</f>
        <v>0</v>
      </c>
      <c r="BL123" s="22" t="s">
        <v>161</v>
      </c>
      <c r="BM123" s="22" t="s">
        <v>311</v>
      </c>
    </row>
    <row r="124" s="1" customFormat="1" ht="16.5" customHeight="1">
      <c r="B124" s="44"/>
      <c r="C124" s="235" t="s">
        <v>312</v>
      </c>
      <c r="D124" s="235" t="s">
        <v>270</v>
      </c>
      <c r="E124" s="236" t="s">
        <v>313</v>
      </c>
      <c r="F124" s="237" t="s">
        <v>314</v>
      </c>
      <c r="G124" s="238" t="s">
        <v>238</v>
      </c>
      <c r="H124" s="239">
        <v>12</v>
      </c>
      <c r="I124" s="240"/>
      <c r="J124" s="241">
        <f>ROUND(I124*H124,2)</f>
        <v>0</v>
      </c>
      <c r="K124" s="237" t="s">
        <v>21</v>
      </c>
      <c r="L124" s="242"/>
      <c r="M124" s="243" t="s">
        <v>21</v>
      </c>
      <c r="N124" s="244" t="s">
        <v>45</v>
      </c>
      <c r="O124" s="45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AR124" s="22" t="s">
        <v>206</v>
      </c>
      <c r="AT124" s="22" t="s">
        <v>270</v>
      </c>
      <c r="AU124" s="22" t="s">
        <v>84</v>
      </c>
      <c r="AY124" s="22" t="s">
        <v>141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82</v>
      </c>
      <c r="BK124" s="230">
        <f>ROUND(I124*H124,2)</f>
        <v>0</v>
      </c>
      <c r="BL124" s="22" t="s">
        <v>161</v>
      </c>
      <c r="BM124" s="22" t="s">
        <v>315</v>
      </c>
    </row>
    <row r="125" s="1" customFormat="1" ht="16.5" customHeight="1">
      <c r="B125" s="44"/>
      <c r="C125" s="219" t="s">
        <v>316</v>
      </c>
      <c r="D125" s="219" t="s">
        <v>144</v>
      </c>
      <c r="E125" s="220" t="s">
        <v>317</v>
      </c>
      <c r="F125" s="221" t="s">
        <v>318</v>
      </c>
      <c r="G125" s="222" t="s">
        <v>238</v>
      </c>
      <c r="H125" s="223">
        <v>12</v>
      </c>
      <c r="I125" s="224"/>
      <c r="J125" s="225">
        <f>ROUND(I125*H125,2)</f>
        <v>0</v>
      </c>
      <c r="K125" s="221" t="s">
        <v>147</v>
      </c>
      <c r="L125" s="70"/>
      <c r="M125" s="226" t="s">
        <v>21</v>
      </c>
      <c r="N125" s="227" t="s">
        <v>45</v>
      </c>
      <c r="O125" s="45"/>
      <c r="P125" s="228">
        <f>O125*H125</f>
        <v>0</v>
      </c>
      <c r="Q125" s="228">
        <v>0.11241</v>
      </c>
      <c r="R125" s="228">
        <f>Q125*H125</f>
        <v>1.3489199999999999</v>
      </c>
      <c r="S125" s="228">
        <v>0</v>
      </c>
      <c r="T125" s="229">
        <f>S125*H125</f>
        <v>0</v>
      </c>
      <c r="AR125" s="22" t="s">
        <v>161</v>
      </c>
      <c r="AT125" s="22" t="s">
        <v>144</v>
      </c>
      <c r="AU125" s="22" t="s">
        <v>84</v>
      </c>
      <c r="AY125" s="22" t="s">
        <v>141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82</v>
      </c>
      <c r="BK125" s="230">
        <f>ROUND(I125*H125,2)</f>
        <v>0</v>
      </c>
      <c r="BL125" s="22" t="s">
        <v>161</v>
      </c>
      <c r="BM125" s="22" t="s">
        <v>319</v>
      </c>
    </row>
    <row r="126" s="1" customFormat="1" ht="16.5" customHeight="1">
      <c r="B126" s="44"/>
      <c r="C126" s="235" t="s">
        <v>320</v>
      </c>
      <c r="D126" s="235" t="s">
        <v>270</v>
      </c>
      <c r="E126" s="236" t="s">
        <v>321</v>
      </c>
      <c r="F126" s="237" t="s">
        <v>322</v>
      </c>
      <c r="G126" s="238" t="s">
        <v>238</v>
      </c>
      <c r="H126" s="239">
        <v>9</v>
      </c>
      <c r="I126" s="240"/>
      <c r="J126" s="241">
        <f>ROUND(I126*H126,2)</f>
        <v>0</v>
      </c>
      <c r="K126" s="237" t="s">
        <v>147</v>
      </c>
      <c r="L126" s="242"/>
      <c r="M126" s="243" t="s">
        <v>21</v>
      </c>
      <c r="N126" s="244" t="s">
        <v>45</v>
      </c>
      <c r="O126" s="45"/>
      <c r="P126" s="228">
        <f>O126*H126</f>
        <v>0</v>
      </c>
      <c r="Q126" s="228">
        <v>0.0061000000000000004</v>
      </c>
      <c r="R126" s="228">
        <f>Q126*H126</f>
        <v>0.054900000000000004</v>
      </c>
      <c r="S126" s="228">
        <v>0</v>
      </c>
      <c r="T126" s="229">
        <f>S126*H126</f>
        <v>0</v>
      </c>
      <c r="AR126" s="22" t="s">
        <v>206</v>
      </c>
      <c r="AT126" s="22" t="s">
        <v>270</v>
      </c>
      <c r="AU126" s="22" t="s">
        <v>84</v>
      </c>
      <c r="AY126" s="22" t="s">
        <v>141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2" t="s">
        <v>82</v>
      </c>
      <c r="BK126" s="230">
        <f>ROUND(I126*H126,2)</f>
        <v>0</v>
      </c>
      <c r="BL126" s="22" t="s">
        <v>161</v>
      </c>
      <c r="BM126" s="22" t="s">
        <v>323</v>
      </c>
    </row>
    <row r="127" s="1" customFormat="1" ht="38.25" customHeight="1">
      <c r="B127" s="44"/>
      <c r="C127" s="219" t="s">
        <v>324</v>
      </c>
      <c r="D127" s="219" t="s">
        <v>144</v>
      </c>
      <c r="E127" s="220" t="s">
        <v>325</v>
      </c>
      <c r="F127" s="221" t="s">
        <v>326</v>
      </c>
      <c r="G127" s="222" t="s">
        <v>204</v>
      </c>
      <c r="H127" s="223">
        <v>85.5</v>
      </c>
      <c r="I127" s="224"/>
      <c r="J127" s="225">
        <f>ROUND(I127*H127,2)</f>
        <v>0</v>
      </c>
      <c r="K127" s="221" t="s">
        <v>147</v>
      </c>
      <c r="L127" s="70"/>
      <c r="M127" s="226" t="s">
        <v>21</v>
      </c>
      <c r="N127" s="227" t="s">
        <v>45</v>
      </c>
      <c r="O127" s="45"/>
      <c r="P127" s="228">
        <f>O127*H127</f>
        <v>0</v>
      </c>
      <c r="Q127" s="228">
        <v>0.071900000000000006</v>
      </c>
      <c r="R127" s="228">
        <f>Q127*H127</f>
        <v>6.1474500000000001</v>
      </c>
      <c r="S127" s="228">
        <v>0</v>
      </c>
      <c r="T127" s="229">
        <f>S127*H127</f>
        <v>0</v>
      </c>
      <c r="AR127" s="22" t="s">
        <v>161</v>
      </c>
      <c r="AT127" s="22" t="s">
        <v>144</v>
      </c>
      <c r="AU127" s="22" t="s">
        <v>84</v>
      </c>
      <c r="AY127" s="22" t="s">
        <v>141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2" t="s">
        <v>82</v>
      </c>
      <c r="BK127" s="230">
        <f>ROUND(I127*H127,2)</f>
        <v>0</v>
      </c>
      <c r="BL127" s="22" t="s">
        <v>161</v>
      </c>
      <c r="BM127" s="22" t="s">
        <v>327</v>
      </c>
    </row>
    <row r="128" s="1" customFormat="1" ht="16.5" customHeight="1">
      <c r="B128" s="44"/>
      <c r="C128" s="235" t="s">
        <v>328</v>
      </c>
      <c r="D128" s="235" t="s">
        <v>270</v>
      </c>
      <c r="E128" s="236" t="s">
        <v>271</v>
      </c>
      <c r="F128" s="237" t="s">
        <v>272</v>
      </c>
      <c r="G128" s="238" t="s">
        <v>230</v>
      </c>
      <c r="H128" s="239">
        <v>26.68</v>
      </c>
      <c r="I128" s="240"/>
      <c r="J128" s="241">
        <f>ROUND(I128*H128,2)</f>
        <v>0</v>
      </c>
      <c r="K128" s="237" t="s">
        <v>147</v>
      </c>
      <c r="L128" s="242"/>
      <c r="M128" s="243" t="s">
        <v>21</v>
      </c>
      <c r="N128" s="244" t="s">
        <v>45</v>
      </c>
      <c r="O128" s="45"/>
      <c r="P128" s="228">
        <f>O128*H128</f>
        <v>0</v>
      </c>
      <c r="Q128" s="228">
        <v>1</v>
      </c>
      <c r="R128" s="228">
        <f>Q128*H128</f>
        <v>26.68</v>
      </c>
      <c r="S128" s="228">
        <v>0</v>
      </c>
      <c r="T128" s="229">
        <f>S128*H128</f>
        <v>0</v>
      </c>
      <c r="AR128" s="22" t="s">
        <v>206</v>
      </c>
      <c r="AT128" s="22" t="s">
        <v>270</v>
      </c>
      <c r="AU128" s="22" t="s">
        <v>84</v>
      </c>
      <c r="AY128" s="22" t="s">
        <v>141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2" t="s">
        <v>82</v>
      </c>
      <c r="BK128" s="230">
        <f>ROUND(I128*H128,2)</f>
        <v>0</v>
      </c>
      <c r="BL128" s="22" t="s">
        <v>161</v>
      </c>
      <c r="BM128" s="22" t="s">
        <v>329</v>
      </c>
    </row>
    <row r="129" s="1" customFormat="1" ht="51" customHeight="1">
      <c r="B129" s="44"/>
      <c r="C129" s="219" t="s">
        <v>330</v>
      </c>
      <c r="D129" s="219" t="s">
        <v>144</v>
      </c>
      <c r="E129" s="220" t="s">
        <v>331</v>
      </c>
      <c r="F129" s="221" t="s">
        <v>332</v>
      </c>
      <c r="G129" s="222" t="s">
        <v>204</v>
      </c>
      <c r="H129" s="223">
        <v>214.40000000000001</v>
      </c>
      <c r="I129" s="224"/>
      <c r="J129" s="225">
        <f>ROUND(I129*H129,2)</f>
        <v>0</v>
      </c>
      <c r="K129" s="221" t="s">
        <v>147</v>
      </c>
      <c r="L129" s="70"/>
      <c r="M129" s="226" t="s">
        <v>21</v>
      </c>
      <c r="N129" s="227" t="s">
        <v>45</v>
      </c>
      <c r="O129" s="45"/>
      <c r="P129" s="228">
        <f>O129*H129</f>
        <v>0</v>
      </c>
      <c r="Q129" s="228">
        <v>0.089779999999999999</v>
      </c>
      <c r="R129" s="228">
        <f>Q129*H129</f>
        <v>19.248832</v>
      </c>
      <c r="S129" s="228">
        <v>0</v>
      </c>
      <c r="T129" s="229">
        <f>S129*H129</f>
        <v>0</v>
      </c>
      <c r="AR129" s="22" t="s">
        <v>161</v>
      </c>
      <c r="AT129" s="22" t="s">
        <v>144</v>
      </c>
      <c r="AU129" s="22" t="s">
        <v>84</v>
      </c>
      <c r="AY129" s="22" t="s">
        <v>141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22" t="s">
        <v>82</v>
      </c>
      <c r="BK129" s="230">
        <f>ROUND(I129*H129,2)</f>
        <v>0</v>
      </c>
      <c r="BL129" s="22" t="s">
        <v>161</v>
      </c>
      <c r="BM129" s="22" t="s">
        <v>333</v>
      </c>
    </row>
    <row r="130" s="1" customFormat="1" ht="16.5" customHeight="1">
      <c r="B130" s="44"/>
      <c r="C130" s="235" t="s">
        <v>334</v>
      </c>
      <c r="D130" s="235" t="s">
        <v>270</v>
      </c>
      <c r="E130" s="236" t="s">
        <v>271</v>
      </c>
      <c r="F130" s="237" t="s">
        <v>272</v>
      </c>
      <c r="G130" s="238" t="s">
        <v>230</v>
      </c>
      <c r="H130" s="239">
        <v>66.890000000000001</v>
      </c>
      <c r="I130" s="240"/>
      <c r="J130" s="241">
        <f>ROUND(I130*H130,2)</f>
        <v>0</v>
      </c>
      <c r="K130" s="237" t="s">
        <v>147</v>
      </c>
      <c r="L130" s="242"/>
      <c r="M130" s="243" t="s">
        <v>21</v>
      </c>
      <c r="N130" s="244" t="s">
        <v>45</v>
      </c>
      <c r="O130" s="45"/>
      <c r="P130" s="228">
        <f>O130*H130</f>
        <v>0</v>
      </c>
      <c r="Q130" s="228">
        <v>1</v>
      </c>
      <c r="R130" s="228">
        <f>Q130*H130</f>
        <v>66.890000000000001</v>
      </c>
      <c r="S130" s="228">
        <v>0</v>
      </c>
      <c r="T130" s="229">
        <f>S130*H130</f>
        <v>0</v>
      </c>
      <c r="AR130" s="22" t="s">
        <v>206</v>
      </c>
      <c r="AT130" s="22" t="s">
        <v>270</v>
      </c>
      <c r="AU130" s="22" t="s">
        <v>84</v>
      </c>
      <c r="AY130" s="22" t="s">
        <v>141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22" t="s">
        <v>82</v>
      </c>
      <c r="BK130" s="230">
        <f>ROUND(I130*H130,2)</f>
        <v>0</v>
      </c>
      <c r="BL130" s="22" t="s">
        <v>161</v>
      </c>
      <c r="BM130" s="22" t="s">
        <v>335</v>
      </c>
    </row>
    <row r="131" s="1" customFormat="1" ht="16.5" customHeight="1">
      <c r="B131" s="44"/>
      <c r="C131" s="219" t="s">
        <v>336</v>
      </c>
      <c r="D131" s="219" t="s">
        <v>144</v>
      </c>
      <c r="E131" s="220" t="s">
        <v>337</v>
      </c>
      <c r="F131" s="221" t="s">
        <v>338</v>
      </c>
      <c r="G131" s="222" t="s">
        <v>204</v>
      </c>
      <c r="H131" s="223">
        <v>140</v>
      </c>
      <c r="I131" s="224"/>
      <c r="J131" s="225">
        <f>ROUND(I131*H131,2)</f>
        <v>0</v>
      </c>
      <c r="K131" s="221" t="s">
        <v>21</v>
      </c>
      <c r="L131" s="70"/>
      <c r="M131" s="226" t="s">
        <v>21</v>
      </c>
      <c r="N131" s="227" t="s">
        <v>45</v>
      </c>
      <c r="O131" s="45"/>
      <c r="P131" s="228">
        <f>O131*H131</f>
        <v>0</v>
      </c>
      <c r="Q131" s="228">
        <v>0.072870000000000004</v>
      </c>
      <c r="R131" s="228">
        <f>Q131*H131</f>
        <v>10.2018</v>
      </c>
      <c r="S131" s="228">
        <v>0</v>
      </c>
      <c r="T131" s="229">
        <f>S131*H131</f>
        <v>0</v>
      </c>
      <c r="AR131" s="22" t="s">
        <v>161</v>
      </c>
      <c r="AT131" s="22" t="s">
        <v>144</v>
      </c>
      <c r="AU131" s="22" t="s">
        <v>84</v>
      </c>
      <c r="AY131" s="22" t="s">
        <v>141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2" t="s">
        <v>82</v>
      </c>
      <c r="BK131" s="230">
        <f>ROUND(I131*H131,2)</f>
        <v>0</v>
      </c>
      <c r="BL131" s="22" t="s">
        <v>161</v>
      </c>
      <c r="BM131" s="22" t="s">
        <v>339</v>
      </c>
    </row>
    <row r="132" s="1" customFormat="1" ht="16.5" customHeight="1">
      <c r="B132" s="44"/>
      <c r="C132" s="235" t="s">
        <v>340</v>
      </c>
      <c r="D132" s="235" t="s">
        <v>270</v>
      </c>
      <c r="E132" s="236" t="s">
        <v>341</v>
      </c>
      <c r="F132" s="237" t="s">
        <v>342</v>
      </c>
      <c r="G132" s="238" t="s">
        <v>343</v>
      </c>
      <c r="H132" s="239">
        <v>602.03999999999996</v>
      </c>
      <c r="I132" s="240"/>
      <c r="J132" s="241">
        <f>ROUND(I132*H132,2)</f>
        <v>0</v>
      </c>
      <c r="K132" s="237" t="s">
        <v>21</v>
      </c>
      <c r="L132" s="242"/>
      <c r="M132" s="243" t="s">
        <v>21</v>
      </c>
      <c r="N132" s="244" t="s">
        <v>45</v>
      </c>
      <c r="O132" s="45"/>
      <c r="P132" s="228">
        <f>O132*H132</f>
        <v>0</v>
      </c>
      <c r="Q132" s="228">
        <v>0.001</v>
      </c>
      <c r="R132" s="228">
        <f>Q132*H132</f>
        <v>0.60204000000000002</v>
      </c>
      <c r="S132" s="228">
        <v>0</v>
      </c>
      <c r="T132" s="229">
        <f>S132*H132</f>
        <v>0</v>
      </c>
      <c r="AR132" s="22" t="s">
        <v>206</v>
      </c>
      <c r="AT132" s="22" t="s">
        <v>270</v>
      </c>
      <c r="AU132" s="22" t="s">
        <v>84</v>
      </c>
      <c r="AY132" s="22" t="s">
        <v>141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2" t="s">
        <v>82</v>
      </c>
      <c r="BK132" s="230">
        <f>ROUND(I132*H132,2)</f>
        <v>0</v>
      </c>
      <c r="BL132" s="22" t="s">
        <v>161</v>
      </c>
      <c r="BM132" s="22" t="s">
        <v>344</v>
      </c>
    </row>
    <row r="133" s="1" customFormat="1" ht="38.25" customHeight="1">
      <c r="B133" s="44"/>
      <c r="C133" s="219" t="s">
        <v>345</v>
      </c>
      <c r="D133" s="219" t="s">
        <v>144</v>
      </c>
      <c r="E133" s="220" t="s">
        <v>346</v>
      </c>
      <c r="F133" s="221" t="s">
        <v>347</v>
      </c>
      <c r="G133" s="222" t="s">
        <v>204</v>
      </c>
      <c r="H133" s="223">
        <v>1004.7000000000001</v>
      </c>
      <c r="I133" s="224"/>
      <c r="J133" s="225">
        <f>ROUND(I133*H133,2)</f>
        <v>0</v>
      </c>
      <c r="K133" s="221" t="s">
        <v>147</v>
      </c>
      <c r="L133" s="70"/>
      <c r="M133" s="226" t="s">
        <v>21</v>
      </c>
      <c r="N133" s="227" t="s">
        <v>45</v>
      </c>
      <c r="O133" s="45"/>
      <c r="P133" s="228">
        <f>O133*H133</f>
        <v>0</v>
      </c>
      <c r="Q133" s="228">
        <v>0.14066999999999999</v>
      </c>
      <c r="R133" s="228">
        <f>Q133*H133</f>
        <v>141.33114899999998</v>
      </c>
      <c r="S133" s="228">
        <v>0</v>
      </c>
      <c r="T133" s="229">
        <f>S133*H133</f>
        <v>0</v>
      </c>
      <c r="AR133" s="22" t="s">
        <v>161</v>
      </c>
      <c r="AT133" s="22" t="s">
        <v>144</v>
      </c>
      <c r="AU133" s="22" t="s">
        <v>84</v>
      </c>
      <c r="AY133" s="22" t="s">
        <v>141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2" t="s">
        <v>82</v>
      </c>
      <c r="BK133" s="230">
        <f>ROUND(I133*H133,2)</f>
        <v>0</v>
      </c>
      <c r="BL133" s="22" t="s">
        <v>161</v>
      </c>
      <c r="BM133" s="22" t="s">
        <v>348</v>
      </c>
    </row>
    <row r="134" s="1" customFormat="1" ht="16.5" customHeight="1">
      <c r="B134" s="44"/>
      <c r="C134" s="235" t="s">
        <v>349</v>
      </c>
      <c r="D134" s="235" t="s">
        <v>270</v>
      </c>
      <c r="E134" s="236" t="s">
        <v>350</v>
      </c>
      <c r="F134" s="237" t="s">
        <v>351</v>
      </c>
      <c r="G134" s="238" t="s">
        <v>204</v>
      </c>
      <c r="H134" s="239">
        <v>1014.75</v>
      </c>
      <c r="I134" s="240"/>
      <c r="J134" s="241">
        <f>ROUND(I134*H134,2)</f>
        <v>0</v>
      </c>
      <c r="K134" s="237" t="s">
        <v>147</v>
      </c>
      <c r="L134" s="242"/>
      <c r="M134" s="243" t="s">
        <v>21</v>
      </c>
      <c r="N134" s="244" t="s">
        <v>45</v>
      </c>
      <c r="O134" s="45"/>
      <c r="P134" s="228">
        <f>O134*H134</f>
        <v>0</v>
      </c>
      <c r="Q134" s="228">
        <v>0.057000000000000002</v>
      </c>
      <c r="R134" s="228">
        <f>Q134*H134</f>
        <v>57.84075</v>
      </c>
      <c r="S134" s="228">
        <v>0</v>
      </c>
      <c r="T134" s="229">
        <f>S134*H134</f>
        <v>0</v>
      </c>
      <c r="AR134" s="22" t="s">
        <v>206</v>
      </c>
      <c r="AT134" s="22" t="s">
        <v>270</v>
      </c>
      <c r="AU134" s="22" t="s">
        <v>84</v>
      </c>
      <c r="AY134" s="22" t="s">
        <v>141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" t="s">
        <v>82</v>
      </c>
      <c r="BK134" s="230">
        <f>ROUND(I134*H134,2)</f>
        <v>0</v>
      </c>
      <c r="BL134" s="22" t="s">
        <v>161</v>
      </c>
      <c r="BM134" s="22" t="s">
        <v>352</v>
      </c>
    </row>
    <row r="135" s="1" customFormat="1" ht="25.5" customHeight="1">
      <c r="B135" s="44"/>
      <c r="C135" s="219" t="s">
        <v>353</v>
      </c>
      <c r="D135" s="219" t="s">
        <v>144</v>
      </c>
      <c r="E135" s="220" t="s">
        <v>354</v>
      </c>
      <c r="F135" s="221" t="s">
        <v>355</v>
      </c>
      <c r="G135" s="222" t="s">
        <v>213</v>
      </c>
      <c r="H135" s="223">
        <v>25.800000000000001</v>
      </c>
      <c r="I135" s="224"/>
      <c r="J135" s="225">
        <f>ROUND(I135*H135,2)</f>
        <v>0</v>
      </c>
      <c r="K135" s="221" t="s">
        <v>147</v>
      </c>
      <c r="L135" s="70"/>
      <c r="M135" s="226" t="s">
        <v>21</v>
      </c>
      <c r="N135" s="227" t="s">
        <v>45</v>
      </c>
      <c r="O135" s="45"/>
      <c r="P135" s="228">
        <f>O135*H135</f>
        <v>0</v>
      </c>
      <c r="Q135" s="228">
        <v>2.2563399999999998</v>
      </c>
      <c r="R135" s="228">
        <f>Q135*H135</f>
        <v>58.213571999999999</v>
      </c>
      <c r="S135" s="228">
        <v>0</v>
      </c>
      <c r="T135" s="229">
        <f>S135*H135</f>
        <v>0</v>
      </c>
      <c r="AR135" s="22" t="s">
        <v>161</v>
      </c>
      <c r="AT135" s="22" t="s">
        <v>144</v>
      </c>
      <c r="AU135" s="22" t="s">
        <v>84</v>
      </c>
      <c r="AY135" s="22" t="s">
        <v>141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2" t="s">
        <v>82</v>
      </c>
      <c r="BK135" s="230">
        <f>ROUND(I135*H135,2)</f>
        <v>0</v>
      </c>
      <c r="BL135" s="22" t="s">
        <v>161</v>
      </c>
      <c r="BM135" s="22" t="s">
        <v>356</v>
      </c>
    </row>
    <row r="136" s="1" customFormat="1" ht="51" customHeight="1">
      <c r="B136" s="44"/>
      <c r="C136" s="219" t="s">
        <v>357</v>
      </c>
      <c r="D136" s="219" t="s">
        <v>144</v>
      </c>
      <c r="E136" s="220" t="s">
        <v>358</v>
      </c>
      <c r="F136" s="221" t="s">
        <v>359</v>
      </c>
      <c r="G136" s="222" t="s">
        <v>204</v>
      </c>
      <c r="H136" s="223">
        <v>50</v>
      </c>
      <c r="I136" s="224"/>
      <c r="J136" s="225">
        <f>ROUND(I136*H136,2)</f>
        <v>0</v>
      </c>
      <c r="K136" s="221" t="s">
        <v>147</v>
      </c>
      <c r="L136" s="70"/>
      <c r="M136" s="226" t="s">
        <v>21</v>
      </c>
      <c r="N136" s="227" t="s">
        <v>45</v>
      </c>
      <c r="O136" s="45"/>
      <c r="P136" s="228">
        <f>O136*H136</f>
        <v>0</v>
      </c>
      <c r="Q136" s="228">
        <v>0</v>
      </c>
      <c r="R136" s="228">
        <f>Q136*H136</f>
        <v>0</v>
      </c>
      <c r="S136" s="228">
        <v>0.035000000000000003</v>
      </c>
      <c r="T136" s="229">
        <f>S136*H136</f>
        <v>1.7500000000000002</v>
      </c>
      <c r="AR136" s="22" t="s">
        <v>161</v>
      </c>
      <c r="AT136" s="22" t="s">
        <v>144</v>
      </c>
      <c r="AU136" s="22" t="s">
        <v>84</v>
      </c>
      <c r="AY136" s="22" t="s">
        <v>141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82</v>
      </c>
      <c r="BK136" s="230">
        <f>ROUND(I136*H136,2)</f>
        <v>0</v>
      </c>
      <c r="BL136" s="22" t="s">
        <v>161</v>
      </c>
      <c r="BM136" s="22" t="s">
        <v>360</v>
      </c>
    </row>
    <row r="137" s="1" customFormat="1" ht="51" customHeight="1">
      <c r="B137" s="44"/>
      <c r="C137" s="219" t="s">
        <v>361</v>
      </c>
      <c r="D137" s="219" t="s">
        <v>144</v>
      </c>
      <c r="E137" s="220" t="s">
        <v>362</v>
      </c>
      <c r="F137" s="221" t="s">
        <v>363</v>
      </c>
      <c r="G137" s="222" t="s">
        <v>204</v>
      </c>
      <c r="H137" s="223">
        <v>648</v>
      </c>
      <c r="I137" s="224"/>
      <c r="J137" s="225">
        <f>ROUND(I137*H137,2)</f>
        <v>0</v>
      </c>
      <c r="K137" s="221" t="s">
        <v>147</v>
      </c>
      <c r="L137" s="70"/>
      <c r="M137" s="226" t="s">
        <v>21</v>
      </c>
      <c r="N137" s="227" t="s">
        <v>45</v>
      </c>
      <c r="O137" s="45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AR137" s="22" t="s">
        <v>161</v>
      </c>
      <c r="AT137" s="22" t="s">
        <v>144</v>
      </c>
      <c r="AU137" s="22" t="s">
        <v>84</v>
      </c>
      <c r="AY137" s="22" t="s">
        <v>141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" t="s">
        <v>82</v>
      </c>
      <c r="BK137" s="230">
        <f>ROUND(I137*H137,2)</f>
        <v>0</v>
      </c>
      <c r="BL137" s="22" t="s">
        <v>161</v>
      </c>
      <c r="BM137" s="22" t="s">
        <v>364</v>
      </c>
    </row>
    <row r="138" s="1" customFormat="1" ht="51" customHeight="1">
      <c r="B138" s="44"/>
      <c r="C138" s="219" t="s">
        <v>365</v>
      </c>
      <c r="D138" s="219" t="s">
        <v>144</v>
      </c>
      <c r="E138" s="220" t="s">
        <v>366</v>
      </c>
      <c r="F138" s="221" t="s">
        <v>367</v>
      </c>
      <c r="G138" s="222" t="s">
        <v>183</v>
      </c>
      <c r="H138" s="223">
        <v>262</v>
      </c>
      <c r="I138" s="224"/>
      <c r="J138" s="225">
        <f>ROUND(I138*H138,2)</f>
        <v>0</v>
      </c>
      <c r="K138" s="221" t="s">
        <v>147</v>
      </c>
      <c r="L138" s="70"/>
      <c r="M138" s="226" t="s">
        <v>21</v>
      </c>
      <c r="N138" s="227" t="s">
        <v>45</v>
      </c>
      <c r="O138" s="45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AR138" s="22" t="s">
        <v>161</v>
      </c>
      <c r="AT138" s="22" t="s">
        <v>144</v>
      </c>
      <c r="AU138" s="22" t="s">
        <v>84</v>
      </c>
      <c r="AY138" s="22" t="s">
        <v>141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" t="s">
        <v>82</v>
      </c>
      <c r="BK138" s="230">
        <f>ROUND(I138*H138,2)</f>
        <v>0</v>
      </c>
      <c r="BL138" s="22" t="s">
        <v>161</v>
      </c>
      <c r="BM138" s="22" t="s">
        <v>368</v>
      </c>
    </row>
    <row r="139" s="1" customFormat="1" ht="38.25" customHeight="1">
      <c r="B139" s="44"/>
      <c r="C139" s="219" t="s">
        <v>369</v>
      </c>
      <c r="D139" s="219" t="s">
        <v>144</v>
      </c>
      <c r="E139" s="220" t="s">
        <v>370</v>
      </c>
      <c r="F139" s="221" t="s">
        <v>371</v>
      </c>
      <c r="G139" s="222" t="s">
        <v>183</v>
      </c>
      <c r="H139" s="223">
        <v>28</v>
      </c>
      <c r="I139" s="224"/>
      <c r="J139" s="225">
        <f>ROUND(I139*H139,2)</f>
        <v>0</v>
      </c>
      <c r="K139" s="221" t="s">
        <v>147</v>
      </c>
      <c r="L139" s="70"/>
      <c r="M139" s="226" t="s">
        <v>21</v>
      </c>
      <c r="N139" s="227" t="s">
        <v>45</v>
      </c>
      <c r="O139" s="45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AR139" s="22" t="s">
        <v>161</v>
      </c>
      <c r="AT139" s="22" t="s">
        <v>144</v>
      </c>
      <c r="AU139" s="22" t="s">
        <v>84</v>
      </c>
      <c r="AY139" s="22" t="s">
        <v>141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82</v>
      </c>
      <c r="BK139" s="230">
        <f>ROUND(I139*H139,2)</f>
        <v>0</v>
      </c>
      <c r="BL139" s="22" t="s">
        <v>161</v>
      </c>
      <c r="BM139" s="22" t="s">
        <v>372</v>
      </c>
    </row>
    <row r="140" s="1" customFormat="1" ht="51" customHeight="1">
      <c r="B140" s="44"/>
      <c r="C140" s="219" t="s">
        <v>373</v>
      </c>
      <c r="D140" s="219" t="s">
        <v>144</v>
      </c>
      <c r="E140" s="220" t="s">
        <v>374</v>
      </c>
      <c r="F140" s="221" t="s">
        <v>375</v>
      </c>
      <c r="G140" s="222" t="s">
        <v>183</v>
      </c>
      <c r="H140" s="223">
        <v>1239</v>
      </c>
      <c r="I140" s="224"/>
      <c r="J140" s="225">
        <f>ROUND(I140*H140,2)</f>
        <v>0</v>
      </c>
      <c r="K140" s="221" t="s">
        <v>147</v>
      </c>
      <c r="L140" s="70"/>
      <c r="M140" s="226" t="s">
        <v>21</v>
      </c>
      <c r="N140" s="227" t="s">
        <v>45</v>
      </c>
      <c r="O140" s="45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AR140" s="22" t="s">
        <v>161</v>
      </c>
      <c r="AT140" s="22" t="s">
        <v>144</v>
      </c>
      <c r="AU140" s="22" t="s">
        <v>84</v>
      </c>
      <c r="AY140" s="22" t="s">
        <v>141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22" t="s">
        <v>82</v>
      </c>
      <c r="BK140" s="230">
        <f>ROUND(I140*H140,2)</f>
        <v>0</v>
      </c>
      <c r="BL140" s="22" t="s">
        <v>161</v>
      </c>
      <c r="BM140" s="22" t="s">
        <v>376</v>
      </c>
    </row>
    <row r="141" s="1" customFormat="1" ht="51" customHeight="1">
      <c r="B141" s="44"/>
      <c r="C141" s="219" t="s">
        <v>377</v>
      </c>
      <c r="D141" s="219" t="s">
        <v>144</v>
      </c>
      <c r="E141" s="220" t="s">
        <v>378</v>
      </c>
      <c r="F141" s="221" t="s">
        <v>379</v>
      </c>
      <c r="G141" s="222" t="s">
        <v>183</v>
      </c>
      <c r="H141" s="223">
        <v>326</v>
      </c>
      <c r="I141" s="224"/>
      <c r="J141" s="225">
        <f>ROUND(I141*H141,2)</f>
        <v>0</v>
      </c>
      <c r="K141" s="221" t="s">
        <v>147</v>
      </c>
      <c r="L141" s="70"/>
      <c r="M141" s="226" t="s">
        <v>21</v>
      </c>
      <c r="N141" s="227" t="s">
        <v>45</v>
      </c>
      <c r="O141" s="45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AR141" s="22" t="s">
        <v>161</v>
      </c>
      <c r="AT141" s="22" t="s">
        <v>144</v>
      </c>
      <c r="AU141" s="22" t="s">
        <v>84</v>
      </c>
      <c r="AY141" s="22" t="s">
        <v>141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2" t="s">
        <v>82</v>
      </c>
      <c r="BK141" s="230">
        <f>ROUND(I141*H141,2)</f>
        <v>0</v>
      </c>
      <c r="BL141" s="22" t="s">
        <v>161</v>
      </c>
      <c r="BM141" s="22" t="s">
        <v>380</v>
      </c>
    </row>
    <row r="142" s="10" customFormat="1" ht="29.88" customHeight="1">
      <c r="B142" s="203"/>
      <c r="C142" s="204"/>
      <c r="D142" s="205" t="s">
        <v>73</v>
      </c>
      <c r="E142" s="217" t="s">
        <v>381</v>
      </c>
      <c r="F142" s="217" t="s">
        <v>382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SUM(P143:P147)</f>
        <v>0</v>
      </c>
      <c r="Q142" s="211"/>
      <c r="R142" s="212">
        <f>SUM(R143:R147)</f>
        <v>0</v>
      </c>
      <c r="S142" s="211"/>
      <c r="T142" s="213">
        <f>SUM(T143:T147)</f>
        <v>0</v>
      </c>
      <c r="AR142" s="214" t="s">
        <v>82</v>
      </c>
      <c r="AT142" s="215" t="s">
        <v>73</v>
      </c>
      <c r="AU142" s="215" t="s">
        <v>82</v>
      </c>
      <c r="AY142" s="214" t="s">
        <v>141</v>
      </c>
      <c r="BK142" s="216">
        <f>SUM(BK143:BK147)</f>
        <v>0</v>
      </c>
    </row>
    <row r="143" s="1" customFormat="1" ht="25.5" customHeight="1">
      <c r="B143" s="44"/>
      <c r="C143" s="219" t="s">
        <v>383</v>
      </c>
      <c r="D143" s="219" t="s">
        <v>144</v>
      </c>
      <c r="E143" s="220" t="s">
        <v>384</v>
      </c>
      <c r="F143" s="221" t="s">
        <v>385</v>
      </c>
      <c r="G143" s="222" t="s">
        <v>230</v>
      </c>
      <c r="H143" s="223">
        <v>539.95000000000005</v>
      </c>
      <c r="I143" s="224"/>
      <c r="J143" s="225">
        <f>ROUND(I143*H143,2)</f>
        <v>0</v>
      </c>
      <c r="K143" s="221" t="s">
        <v>147</v>
      </c>
      <c r="L143" s="70"/>
      <c r="M143" s="226" t="s">
        <v>21</v>
      </c>
      <c r="N143" s="227" t="s">
        <v>45</v>
      </c>
      <c r="O143" s="45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AR143" s="22" t="s">
        <v>161</v>
      </c>
      <c r="AT143" s="22" t="s">
        <v>144</v>
      </c>
      <c r="AU143" s="22" t="s">
        <v>84</v>
      </c>
      <c r="AY143" s="22" t="s">
        <v>141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2" t="s">
        <v>82</v>
      </c>
      <c r="BK143" s="230">
        <f>ROUND(I143*H143,2)</f>
        <v>0</v>
      </c>
      <c r="BL143" s="22" t="s">
        <v>161</v>
      </c>
      <c r="BM143" s="22" t="s">
        <v>386</v>
      </c>
    </row>
    <row r="144" s="1" customFormat="1" ht="25.5" customHeight="1">
      <c r="B144" s="44"/>
      <c r="C144" s="219" t="s">
        <v>387</v>
      </c>
      <c r="D144" s="219" t="s">
        <v>144</v>
      </c>
      <c r="E144" s="220" t="s">
        <v>388</v>
      </c>
      <c r="F144" s="221" t="s">
        <v>389</v>
      </c>
      <c r="G144" s="222" t="s">
        <v>230</v>
      </c>
      <c r="H144" s="223">
        <v>5939.4499999999998</v>
      </c>
      <c r="I144" s="224"/>
      <c r="J144" s="225">
        <f>ROUND(I144*H144,2)</f>
        <v>0</v>
      </c>
      <c r="K144" s="221" t="s">
        <v>147</v>
      </c>
      <c r="L144" s="70"/>
      <c r="M144" s="226" t="s">
        <v>21</v>
      </c>
      <c r="N144" s="227" t="s">
        <v>45</v>
      </c>
      <c r="O144" s="45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AR144" s="22" t="s">
        <v>161</v>
      </c>
      <c r="AT144" s="22" t="s">
        <v>144</v>
      </c>
      <c r="AU144" s="22" t="s">
        <v>84</v>
      </c>
      <c r="AY144" s="22" t="s">
        <v>141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2" t="s">
        <v>82</v>
      </c>
      <c r="BK144" s="230">
        <f>ROUND(I144*H144,2)</f>
        <v>0</v>
      </c>
      <c r="BL144" s="22" t="s">
        <v>161</v>
      </c>
      <c r="BM144" s="22" t="s">
        <v>390</v>
      </c>
    </row>
    <row r="145" s="1" customFormat="1" ht="25.5" customHeight="1">
      <c r="B145" s="44"/>
      <c r="C145" s="219" t="s">
        <v>391</v>
      </c>
      <c r="D145" s="219" t="s">
        <v>144</v>
      </c>
      <c r="E145" s="220" t="s">
        <v>392</v>
      </c>
      <c r="F145" s="221" t="s">
        <v>393</v>
      </c>
      <c r="G145" s="222" t="s">
        <v>230</v>
      </c>
      <c r="H145" s="223">
        <v>674.90999999999997</v>
      </c>
      <c r="I145" s="224"/>
      <c r="J145" s="225">
        <f>ROUND(I145*H145,2)</f>
        <v>0</v>
      </c>
      <c r="K145" s="221" t="s">
        <v>147</v>
      </c>
      <c r="L145" s="70"/>
      <c r="M145" s="226" t="s">
        <v>21</v>
      </c>
      <c r="N145" s="227" t="s">
        <v>45</v>
      </c>
      <c r="O145" s="45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AR145" s="22" t="s">
        <v>161</v>
      </c>
      <c r="AT145" s="22" t="s">
        <v>144</v>
      </c>
      <c r="AU145" s="22" t="s">
        <v>84</v>
      </c>
      <c r="AY145" s="22" t="s">
        <v>141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2" t="s">
        <v>82</v>
      </c>
      <c r="BK145" s="230">
        <f>ROUND(I145*H145,2)</f>
        <v>0</v>
      </c>
      <c r="BL145" s="22" t="s">
        <v>161</v>
      </c>
      <c r="BM145" s="22" t="s">
        <v>394</v>
      </c>
    </row>
    <row r="146" s="1" customFormat="1" ht="25.5" customHeight="1">
      <c r="B146" s="44"/>
      <c r="C146" s="219" t="s">
        <v>395</v>
      </c>
      <c r="D146" s="219" t="s">
        <v>144</v>
      </c>
      <c r="E146" s="220" t="s">
        <v>396</v>
      </c>
      <c r="F146" s="221" t="s">
        <v>397</v>
      </c>
      <c r="G146" s="222" t="s">
        <v>230</v>
      </c>
      <c r="H146" s="223">
        <v>10.800000000000001</v>
      </c>
      <c r="I146" s="224"/>
      <c r="J146" s="225">
        <f>ROUND(I146*H146,2)</f>
        <v>0</v>
      </c>
      <c r="K146" s="221" t="s">
        <v>147</v>
      </c>
      <c r="L146" s="70"/>
      <c r="M146" s="226" t="s">
        <v>21</v>
      </c>
      <c r="N146" s="227" t="s">
        <v>45</v>
      </c>
      <c r="O146" s="45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AR146" s="22" t="s">
        <v>161</v>
      </c>
      <c r="AT146" s="22" t="s">
        <v>144</v>
      </c>
      <c r="AU146" s="22" t="s">
        <v>84</v>
      </c>
      <c r="AY146" s="22" t="s">
        <v>141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22" t="s">
        <v>82</v>
      </c>
      <c r="BK146" s="230">
        <f>ROUND(I146*H146,2)</f>
        <v>0</v>
      </c>
      <c r="BL146" s="22" t="s">
        <v>161</v>
      </c>
      <c r="BM146" s="22" t="s">
        <v>398</v>
      </c>
    </row>
    <row r="147" s="1" customFormat="1" ht="25.5" customHeight="1">
      <c r="B147" s="44"/>
      <c r="C147" s="219" t="s">
        <v>399</v>
      </c>
      <c r="D147" s="219" t="s">
        <v>144</v>
      </c>
      <c r="E147" s="220" t="s">
        <v>400</v>
      </c>
      <c r="F147" s="221" t="s">
        <v>401</v>
      </c>
      <c r="G147" s="222" t="s">
        <v>230</v>
      </c>
      <c r="H147" s="223">
        <v>529.14999999999998</v>
      </c>
      <c r="I147" s="224"/>
      <c r="J147" s="225">
        <f>ROUND(I147*H147,2)</f>
        <v>0</v>
      </c>
      <c r="K147" s="221" t="s">
        <v>147</v>
      </c>
      <c r="L147" s="70"/>
      <c r="M147" s="226" t="s">
        <v>21</v>
      </c>
      <c r="N147" s="227" t="s">
        <v>45</v>
      </c>
      <c r="O147" s="45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AR147" s="22" t="s">
        <v>161</v>
      </c>
      <c r="AT147" s="22" t="s">
        <v>144</v>
      </c>
      <c r="AU147" s="22" t="s">
        <v>84</v>
      </c>
      <c r="AY147" s="22" t="s">
        <v>141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2" t="s">
        <v>82</v>
      </c>
      <c r="BK147" s="230">
        <f>ROUND(I147*H147,2)</f>
        <v>0</v>
      </c>
      <c r="BL147" s="22" t="s">
        <v>161</v>
      </c>
      <c r="BM147" s="22" t="s">
        <v>402</v>
      </c>
    </row>
    <row r="148" s="10" customFormat="1" ht="29.88" customHeight="1">
      <c r="B148" s="203"/>
      <c r="C148" s="204"/>
      <c r="D148" s="205" t="s">
        <v>73</v>
      </c>
      <c r="E148" s="217" t="s">
        <v>403</v>
      </c>
      <c r="F148" s="217" t="s">
        <v>404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P149</f>
        <v>0</v>
      </c>
      <c r="Q148" s="211"/>
      <c r="R148" s="212">
        <f>R149</f>
        <v>0</v>
      </c>
      <c r="S148" s="211"/>
      <c r="T148" s="213">
        <f>T149</f>
        <v>0</v>
      </c>
      <c r="AR148" s="214" t="s">
        <v>82</v>
      </c>
      <c r="AT148" s="215" t="s">
        <v>73</v>
      </c>
      <c r="AU148" s="215" t="s">
        <v>82</v>
      </c>
      <c r="AY148" s="214" t="s">
        <v>141</v>
      </c>
      <c r="BK148" s="216">
        <f>BK149</f>
        <v>0</v>
      </c>
    </row>
    <row r="149" s="1" customFormat="1" ht="25.5" customHeight="1">
      <c r="B149" s="44"/>
      <c r="C149" s="219" t="s">
        <v>405</v>
      </c>
      <c r="D149" s="219" t="s">
        <v>144</v>
      </c>
      <c r="E149" s="220" t="s">
        <v>406</v>
      </c>
      <c r="F149" s="221" t="s">
        <v>407</v>
      </c>
      <c r="G149" s="222" t="s">
        <v>230</v>
      </c>
      <c r="H149" s="223">
        <v>1927.165</v>
      </c>
      <c r="I149" s="224"/>
      <c r="J149" s="225">
        <f>ROUND(I149*H149,2)</f>
        <v>0</v>
      </c>
      <c r="K149" s="221" t="s">
        <v>147</v>
      </c>
      <c r="L149" s="70"/>
      <c r="M149" s="226" t="s">
        <v>21</v>
      </c>
      <c r="N149" s="227" t="s">
        <v>45</v>
      </c>
      <c r="O149" s="45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AR149" s="22" t="s">
        <v>161</v>
      </c>
      <c r="AT149" s="22" t="s">
        <v>144</v>
      </c>
      <c r="AU149" s="22" t="s">
        <v>84</v>
      </c>
      <c r="AY149" s="22" t="s">
        <v>141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22" t="s">
        <v>82</v>
      </c>
      <c r="BK149" s="230">
        <f>ROUND(I149*H149,2)</f>
        <v>0</v>
      </c>
      <c r="BL149" s="22" t="s">
        <v>161</v>
      </c>
      <c r="BM149" s="22" t="s">
        <v>408</v>
      </c>
    </row>
    <row r="150" s="10" customFormat="1" ht="37.44" customHeight="1">
      <c r="B150" s="203"/>
      <c r="C150" s="204"/>
      <c r="D150" s="205" t="s">
        <v>73</v>
      </c>
      <c r="E150" s="206" t="s">
        <v>409</v>
      </c>
      <c r="F150" s="206" t="s">
        <v>410</v>
      </c>
      <c r="G150" s="204"/>
      <c r="H150" s="204"/>
      <c r="I150" s="207"/>
      <c r="J150" s="208">
        <f>BK150</f>
        <v>0</v>
      </c>
      <c r="K150" s="204"/>
      <c r="L150" s="209"/>
      <c r="M150" s="210"/>
      <c r="N150" s="211"/>
      <c r="O150" s="211"/>
      <c r="P150" s="212">
        <f>SUM(P151:P153)</f>
        <v>0</v>
      </c>
      <c r="Q150" s="211"/>
      <c r="R150" s="212">
        <f>SUM(R151:R153)</f>
        <v>0</v>
      </c>
      <c r="S150" s="211"/>
      <c r="T150" s="213">
        <f>SUM(T151:T153)</f>
        <v>0</v>
      </c>
      <c r="AR150" s="214" t="s">
        <v>161</v>
      </c>
      <c r="AT150" s="215" t="s">
        <v>73</v>
      </c>
      <c r="AU150" s="215" t="s">
        <v>74</v>
      </c>
      <c r="AY150" s="214" t="s">
        <v>141</v>
      </c>
      <c r="BK150" s="216">
        <f>SUM(BK151:BK153)</f>
        <v>0</v>
      </c>
    </row>
    <row r="151" s="1" customFormat="1" ht="16.5" customHeight="1">
      <c r="B151" s="44"/>
      <c r="C151" s="219" t="s">
        <v>411</v>
      </c>
      <c r="D151" s="219" t="s">
        <v>144</v>
      </c>
      <c r="E151" s="220" t="s">
        <v>412</v>
      </c>
      <c r="F151" s="221" t="s">
        <v>413</v>
      </c>
      <c r="G151" s="222" t="s">
        <v>146</v>
      </c>
      <c r="H151" s="223">
        <v>1</v>
      </c>
      <c r="I151" s="224"/>
      <c r="J151" s="225">
        <f>ROUND(I151*H151,2)</f>
        <v>0</v>
      </c>
      <c r="K151" s="221" t="s">
        <v>21</v>
      </c>
      <c r="L151" s="70"/>
      <c r="M151" s="226" t="s">
        <v>21</v>
      </c>
      <c r="N151" s="227" t="s">
        <v>45</v>
      </c>
      <c r="O151" s="45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AR151" s="22" t="s">
        <v>414</v>
      </c>
      <c r="AT151" s="22" t="s">
        <v>144</v>
      </c>
      <c r="AU151" s="22" t="s">
        <v>82</v>
      </c>
      <c r="AY151" s="22" t="s">
        <v>141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22" t="s">
        <v>82</v>
      </c>
      <c r="BK151" s="230">
        <f>ROUND(I151*H151,2)</f>
        <v>0</v>
      </c>
      <c r="BL151" s="22" t="s">
        <v>414</v>
      </c>
      <c r="BM151" s="22" t="s">
        <v>415</v>
      </c>
    </row>
    <row r="152" s="1" customFormat="1" ht="25.5" customHeight="1">
      <c r="B152" s="44"/>
      <c r="C152" s="219" t="s">
        <v>416</v>
      </c>
      <c r="D152" s="219" t="s">
        <v>144</v>
      </c>
      <c r="E152" s="220" t="s">
        <v>417</v>
      </c>
      <c r="F152" s="221" t="s">
        <v>418</v>
      </c>
      <c r="G152" s="222" t="s">
        <v>419</v>
      </c>
      <c r="H152" s="223">
        <v>1</v>
      </c>
      <c r="I152" s="224"/>
      <c r="J152" s="225">
        <f>ROUND(I152*H152,2)</f>
        <v>0</v>
      </c>
      <c r="K152" s="221" t="s">
        <v>21</v>
      </c>
      <c r="L152" s="70"/>
      <c r="M152" s="226" t="s">
        <v>21</v>
      </c>
      <c r="N152" s="227" t="s">
        <v>45</v>
      </c>
      <c r="O152" s="45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AR152" s="22" t="s">
        <v>414</v>
      </c>
      <c r="AT152" s="22" t="s">
        <v>144</v>
      </c>
      <c r="AU152" s="22" t="s">
        <v>82</v>
      </c>
      <c r="AY152" s="22" t="s">
        <v>141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22" t="s">
        <v>82</v>
      </c>
      <c r="BK152" s="230">
        <f>ROUND(I152*H152,2)</f>
        <v>0</v>
      </c>
      <c r="BL152" s="22" t="s">
        <v>414</v>
      </c>
      <c r="BM152" s="22" t="s">
        <v>420</v>
      </c>
    </row>
    <row r="153" s="1" customFormat="1" ht="16.5" customHeight="1">
      <c r="B153" s="44"/>
      <c r="C153" s="219" t="s">
        <v>421</v>
      </c>
      <c r="D153" s="219" t="s">
        <v>144</v>
      </c>
      <c r="E153" s="220" t="s">
        <v>422</v>
      </c>
      <c r="F153" s="221" t="s">
        <v>423</v>
      </c>
      <c r="G153" s="222" t="s">
        <v>419</v>
      </c>
      <c r="H153" s="223">
        <v>1</v>
      </c>
      <c r="I153" s="224"/>
      <c r="J153" s="225">
        <f>ROUND(I153*H153,2)</f>
        <v>0</v>
      </c>
      <c r="K153" s="221" t="s">
        <v>21</v>
      </c>
      <c r="L153" s="70"/>
      <c r="M153" s="226" t="s">
        <v>21</v>
      </c>
      <c r="N153" s="231" t="s">
        <v>45</v>
      </c>
      <c r="O153" s="232"/>
      <c r="P153" s="233">
        <f>O153*H153</f>
        <v>0</v>
      </c>
      <c r="Q153" s="233">
        <v>0</v>
      </c>
      <c r="R153" s="233">
        <f>Q153*H153</f>
        <v>0</v>
      </c>
      <c r="S153" s="233">
        <v>0</v>
      </c>
      <c r="T153" s="234">
        <f>S153*H153</f>
        <v>0</v>
      </c>
      <c r="AR153" s="22" t="s">
        <v>414</v>
      </c>
      <c r="AT153" s="22" t="s">
        <v>144</v>
      </c>
      <c r="AU153" s="22" t="s">
        <v>82</v>
      </c>
      <c r="AY153" s="22" t="s">
        <v>141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2" t="s">
        <v>82</v>
      </c>
      <c r="BK153" s="230">
        <f>ROUND(I153*H153,2)</f>
        <v>0</v>
      </c>
      <c r="BL153" s="22" t="s">
        <v>414</v>
      </c>
      <c r="BM153" s="22" t="s">
        <v>424</v>
      </c>
    </row>
    <row r="154" s="1" customFormat="1" ht="6.96" customHeight="1">
      <c r="B154" s="65"/>
      <c r="C154" s="66"/>
      <c r="D154" s="66"/>
      <c r="E154" s="66"/>
      <c r="F154" s="66"/>
      <c r="G154" s="66"/>
      <c r="H154" s="66"/>
      <c r="I154" s="164"/>
      <c r="J154" s="66"/>
      <c r="K154" s="66"/>
      <c r="L154" s="70"/>
    </row>
  </sheetData>
  <sheetProtection sheet="1" autoFilter="0" formatColumns="0" formatRows="0" objects="1" scenarios="1" spinCount="100000" saltValue="kRm43AHaB92+KYo0YV0BHoORjzUcEGsrDXtvao3vG5cDNNYQPXzzQdGPZAtSDEReidH/npy3tcoyWyjB8K39JA==" hashValue="pf0rP1Wsc3D/qFZjc7ttO3XmQg9Wv6GC6TahA9xUuDbQyyKO0IWaC2d44GOUjUOqolZdrG4MTDcYI8EIf1xMjA==" algorithmName="SHA-512" password="CC35"/>
  <autoFilter ref="C84:K153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105</v>
      </c>
      <c r="G1" s="137" t="s">
        <v>106</v>
      </c>
      <c r="H1" s="137"/>
      <c r="I1" s="138"/>
      <c r="J1" s="137" t="s">
        <v>107</v>
      </c>
      <c r="K1" s="136" t="s">
        <v>108</v>
      </c>
      <c r="L1" s="137" t="s">
        <v>109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91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110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ulice Na Rejdišti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111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425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21. 3. 2018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71.25" customHeight="1">
      <c r="B24" s="146"/>
      <c r="C24" s="147"/>
      <c r="D24" s="147"/>
      <c r="E24" s="42" t="s">
        <v>113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ROUND(J82,2)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ROUND(SUM(BE82:BE156), 2)</f>
        <v>0</v>
      </c>
      <c r="G30" s="45"/>
      <c r="H30" s="45"/>
      <c r="I30" s="156">
        <v>0.20999999999999999</v>
      </c>
      <c r="J30" s="155">
        <f>ROUND(ROUND((SUM(BE82:BE156)),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ROUND(SUM(BF82:BF156), 2)</f>
        <v>0</v>
      </c>
      <c r="G31" s="45"/>
      <c r="H31" s="45"/>
      <c r="I31" s="156">
        <v>0.14999999999999999</v>
      </c>
      <c r="J31" s="155">
        <f>ROUND(ROUND((SUM(BF82:BF156)),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ROUND(SUM(BG82:BG156),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ROUND(SUM(BH82:BH156),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ROUND(SUM(BI82:BI156),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ulice Na Rejdišti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111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300 - Sadové úpravy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Nymburk</v>
      </c>
      <c r="G49" s="45"/>
      <c r="H49" s="45"/>
      <c r="I49" s="144" t="s">
        <v>25</v>
      </c>
      <c r="J49" s="145" t="str">
        <f>IF(J12="","",J12)</f>
        <v>21. 3. 2018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MÚ Nymburk, Náměstí Přemyslovců 163, Nymburk</v>
      </c>
      <c r="G51" s="45"/>
      <c r="H51" s="45"/>
      <c r="I51" s="144" t="s">
        <v>34</v>
      </c>
      <c r="J51" s="42" t="str">
        <f>E21</f>
        <v>TaK Architects s.r.o., Hollarovo nám. 2, Praha 3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115</v>
      </c>
      <c r="D54" s="157"/>
      <c r="E54" s="157"/>
      <c r="F54" s="157"/>
      <c r="G54" s="157"/>
      <c r="H54" s="157"/>
      <c r="I54" s="171"/>
      <c r="J54" s="172" t="s">
        <v>116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117</v>
      </c>
      <c r="D56" s="45"/>
      <c r="E56" s="45"/>
      <c r="F56" s="45"/>
      <c r="G56" s="45"/>
      <c r="H56" s="45"/>
      <c r="I56" s="142"/>
      <c r="J56" s="153">
        <f>J82</f>
        <v>0</v>
      </c>
      <c r="K56" s="49"/>
      <c r="AU56" s="22" t="s">
        <v>118</v>
      </c>
    </row>
    <row r="57" s="7" customFormat="1" ht="24.96" customHeight="1">
      <c r="B57" s="175"/>
      <c r="C57" s="176"/>
      <c r="D57" s="177" t="s">
        <v>169</v>
      </c>
      <c r="E57" s="178"/>
      <c r="F57" s="178"/>
      <c r="G57" s="178"/>
      <c r="H57" s="178"/>
      <c r="I57" s="179"/>
      <c r="J57" s="180">
        <f>J83</f>
        <v>0</v>
      </c>
      <c r="K57" s="181"/>
    </row>
    <row r="58" s="8" customFormat="1" ht="19.92" customHeight="1">
      <c r="B58" s="182"/>
      <c r="C58" s="183"/>
      <c r="D58" s="184" t="s">
        <v>426</v>
      </c>
      <c r="E58" s="185"/>
      <c r="F58" s="185"/>
      <c r="G58" s="185"/>
      <c r="H58" s="185"/>
      <c r="I58" s="186"/>
      <c r="J58" s="187">
        <f>J84</f>
        <v>0</v>
      </c>
      <c r="K58" s="188"/>
    </row>
    <row r="59" s="8" customFormat="1" ht="19.92" customHeight="1">
      <c r="B59" s="182"/>
      <c r="C59" s="183"/>
      <c r="D59" s="184" t="s">
        <v>427</v>
      </c>
      <c r="E59" s="185"/>
      <c r="F59" s="185"/>
      <c r="G59" s="185"/>
      <c r="H59" s="185"/>
      <c r="I59" s="186"/>
      <c r="J59" s="187">
        <f>J96</f>
        <v>0</v>
      </c>
      <c r="K59" s="188"/>
    </row>
    <row r="60" s="8" customFormat="1" ht="19.92" customHeight="1">
      <c r="B60" s="182"/>
      <c r="C60" s="183"/>
      <c r="D60" s="184" t="s">
        <v>428</v>
      </c>
      <c r="E60" s="185"/>
      <c r="F60" s="185"/>
      <c r="G60" s="185"/>
      <c r="H60" s="185"/>
      <c r="I60" s="186"/>
      <c r="J60" s="187">
        <f>J105</f>
        <v>0</v>
      </c>
      <c r="K60" s="188"/>
    </row>
    <row r="61" s="8" customFormat="1" ht="19.92" customHeight="1">
      <c r="B61" s="182"/>
      <c r="C61" s="183"/>
      <c r="D61" s="184" t="s">
        <v>429</v>
      </c>
      <c r="E61" s="185"/>
      <c r="F61" s="185"/>
      <c r="G61" s="185"/>
      <c r="H61" s="185"/>
      <c r="I61" s="186"/>
      <c r="J61" s="187">
        <f>J119</f>
        <v>0</v>
      </c>
      <c r="K61" s="188"/>
    </row>
    <row r="62" s="8" customFormat="1" ht="19.92" customHeight="1">
      <c r="B62" s="182"/>
      <c r="C62" s="183"/>
      <c r="D62" s="184" t="s">
        <v>430</v>
      </c>
      <c r="E62" s="185"/>
      <c r="F62" s="185"/>
      <c r="G62" s="185"/>
      <c r="H62" s="185"/>
      <c r="I62" s="186"/>
      <c r="J62" s="187">
        <f>J137</f>
        <v>0</v>
      </c>
      <c r="K62" s="188"/>
    </row>
    <row r="63" s="1" customFormat="1" ht="21.84" customHeight="1">
      <c r="B63" s="44"/>
      <c r="C63" s="45"/>
      <c r="D63" s="45"/>
      <c r="E63" s="45"/>
      <c r="F63" s="45"/>
      <c r="G63" s="45"/>
      <c r="H63" s="45"/>
      <c r="I63" s="142"/>
      <c r="J63" s="45"/>
      <c r="K63" s="49"/>
    </row>
    <row r="64" s="1" customFormat="1" ht="6.96" customHeight="1">
      <c r="B64" s="65"/>
      <c r="C64" s="66"/>
      <c r="D64" s="66"/>
      <c r="E64" s="66"/>
      <c r="F64" s="66"/>
      <c r="G64" s="66"/>
      <c r="H64" s="66"/>
      <c r="I64" s="164"/>
      <c r="J64" s="66"/>
      <c r="K64" s="67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67"/>
      <c r="J68" s="69"/>
      <c r="K68" s="69"/>
      <c r="L68" s="70"/>
    </row>
    <row r="69" s="1" customFormat="1" ht="36.96" customHeight="1">
      <c r="B69" s="44"/>
      <c r="C69" s="71" t="s">
        <v>125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6.96" customHeight="1">
      <c r="B70" s="44"/>
      <c r="C70" s="72"/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4.4" customHeight="1">
      <c r="B71" s="44"/>
      <c r="C71" s="74" t="s">
        <v>18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6.5" customHeight="1">
      <c r="B72" s="44"/>
      <c r="C72" s="72"/>
      <c r="D72" s="72"/>
      <c r="E72" s="190" t="str">
        <f>E7</f>
        <v>Rekonstrukce ulice Na Rejdišti</v>
      </c>
      <c r="F72" s="74"/>
      <c r="G72" s="74"/>
      <c r="H72" s="74"/>
      <c r="I72" s="189"/>
      <c r="J72" s="72"/>
      <c r="K72" s="72"/>
      <c r="L72" s="70"/>
    </row>
    <row r="73" s="1" customFormat="1" ht="14.4" customHeight="1">
      <c r="B73" s="44"/>
      <c r="C73" s="74" t="s">
        <v>111</v>
      </c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7.25" customHeight="1">
      <c r="B74" s="44"/>
      <c r="C74" s="72"/>
      <c r="D74" s="72"/>
      <c r="E74" s="80" t="str">
        <f>E9</f>
        <v>300 - Sadové úpravy</v>
      </c>
      <c r="F74" s="72"/>
      <c r="G74" s="72"/>
      <c r="H74" s="72"/>
      <c r="I74" s="189"/>
      <c r="J74" s="72"/>
      <c r="K74" s="72"/>
      <c r="L74" s="70"/>
    </row>
    <row r="75" s="1" customFormat="1" ht="6.96" customHeight="1">
      <c r="B75" s="44"/>
      <c r="C75" s="72"/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 ht="18" customHeight="1">
      <c r="B76" s="44"/>
      <c r="C76" s="74" t="s">
        <v>23</v>
      </c>
      <c r="D76" s="72"/>
      <c r="E76" s="72"/>
      <c r="F76" s="191" t="str">
        <f>F12</f>
        <v>Nymburk</v>
      </c>
      <c r="G76" s="72"/>
      <c r="H76" s="72"/>
      <c r="I76" s="192" t="s">
        <v>25</v>
      </c>
      <c r="J76" s="83" t="str">
        <f>IF(J12="","",J12)</f>
        <v>21. 3. 2018</v>
      </c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>
      <c r="B78" s="44"/>
      <c r="C78" s="74" t="s">
        <v>27</v>
      </c>
      <c r="D78" s="72"/>
      <c r="E78" s="72"/>
      <c r="F78" s="191" t="str">
        <f>E15</f>
        <v>MÚ Nymburk, Náměstí Přemyslovců 163, Nymburk</v>
      </c>
      <c r="G78" s="72"/>
      <c r="H78" s="72"/>
      <c r="I78" s="192" t="s">
        <v>34</v>
      </c>
      <c r="J78" s="191" t="str">
        <f>E21</f>
        <v>TaK Architects s.r.o., Hollarovo nám. 2, Praha 3</v>
      </c>
      <c r="K78" s="72"/>
      <c r="L78" s="70"/>
    </row>
    <row r="79" s="1" customFormat="1" ht="14.4" customHeight="1">
      <c r="B79" s="44"/>
      <c r="C79" s="74" t="s">
        <v>32</v>
      </c>
      <c r="D79" s="72"/>
      <c r="E79" s="72"/>
      <c r="F79" s="191" t="str">
        <f>IF(E18="","",E18)</f>
        <v/>
      </c>
      <c r="G79" s="72"/>
      <c r="H79" s="72"/>
      <c r="I79" s="189"/>
      <c r="J79" s="72"/>
      <c r="K79" s="72"/>
      <c r="L79" s="70"/>
    </row>
    <row r="80" s="1" customFormat="1" ht="10.32" customHeight="1">
      <c r="B80" s="44"/>
      <c r="C80" s="72"/>
      <c r="D80" s="72"/>
      <c r="E80" s="72"/>
      <c r="F80" s="72"/>
      <c r="G80" s="72"/>
      <c r="H80" s="72"/>
      <c r="I80" s="189"/>
      <c r="J80" s="72"/>
      <c r="K80" s="72"/>
      <c r="L80" s="70"/>
    </row>
    <row r="81" s="9" customFormat="1" ht="29.28" customHeight="1">
      <c r="B81" s="193"/>
      <c r="C81" s="194" t="s">
        <v>126</v>
      </c>
      <c r="D81" s="195" t="s">
        <v>59</v>
      </c>
      <c r="E81" s="195" t="s">
        <v>55</v>
      </c>
      <c r="F81" s="195" t="s">
        <v>127</v>
      </c>
      <c r="G81" s="195" t="s">
        <v>128</v>
      </c>
      <c r="H81" s="195" t="s">
        <v>129</v>
      </c>
      <c r="I81" s="196" t="s">
        <v>130</v>
      </c>
      <c r="J81" s="195" t="s">
        <v>116</v>
      </c>
      <c r="K81" s="197" t="s">
        <v>131</v>
      </c>
      <c r="L81" s="198"/>
      <c r="M81" s="100" t="s">
        <v>132</v>
      </c>
      <c r="N81" s="101" t="s">
        <v>44</v>
      </c>
      <c r="O81" s="101" t="s">
        <v>133</v>
      </c>
      <c r="P81" s="101" t="s">
        <v>134</v>
      </c>
      <c r="Q81" s="101" t="s">
        <v>135</v>
      </c>
      <c r="R81" s="101" t="s">
        <v>136</v>
      </c>
      <c r="S81" s="101" t="s">
        <v>137</v>
      </c>
      <c r="T81" s="102" t="s">
        <v>138</v>
      </c>
    </row>
    <row r="82" s="1" customFormat="1" ht="29.28" customHeight="1">
      <c r="B82" s="44"/>
      <c r="C82" s="106" t="s">
        <v>117</v>
      </c>
      <c r="D82" s="72"/>
      <c r="E82" s="72"/>
      <c r="F82" s="72"/>
      <c r="G82" s="72"/>
      <c r="H82" s="72"/>
      <c r="I82" s="189"/>
      <c r="J82" s="199">
        <f>BK82</f>
        <v>0</v>
      </c>
      <c r="K82" s="72"/>
      <c r="L82" s="70"/>
      <c r="M82" s="103"/>
      <c r="N82" s="104"/>
      <c r="O82" s="104"/>
      <c r="P82" s="200">
        <f>P83</f>
        <v>0</v>
      </c>
      <c r="Q82" s="104"/>
      <c r="R82" s="200">
        <f>R83</f>
        <v>11.964</v>
      </c>
      <c r="S82" s="104"/>
      <c r="T82" s="201">
        <f>T83</f>
        <v>0</v>
      </c>
      <c r="AT82" s="22" t="s">
        <v>73</v>
      </c>
      <c r="AU82" s="22" t="s">
        <v>118</v>
      </c>
      <c r="BK82" s="202">
        <f>BK83</f>
        <v>0</v>
      </c>
    </row>
    <row r="83" s="10" customFormat="1" ht="37.44" customHeight="1">
      <c r="B83" s="203"/>
      <c r="C83" s="204"/>
      <c r="D83" s="205" t="s">
        <v>73</v>
      </c>
      <c r="E83" s="206" t="s">
        <v>178</v>
      </c>
      <c r="F83" s="206" t="s">
        <v>179</v>
      </c>
      <c r="G83" s="204"/>
      <c r="H83" s="204"/>
      <c r="I83" s="207"/>
      <c r="J83" s="208">
        <f>BK83</f>
        <v>0</v>
      </c>
      <c r="K83" s="204"/>
      <c r="L83" s="209"/>
      <c r="M83" s="210"/>
      <c r="N83" s="211"/>
      <c r="O83" s="211"/>
      <c r="P83" s="212">
        <f>P84+P96+P105+P119+P137</f>
        <v>0</v>
      </c>
      <c r="Q83" s="211"/>
      <c r="R83" s="212">
        <f>R84+R96+R105+R119+R137</f>
        <v>11.964</v>
      </c>
      <c r="S83" s="211"/>
      <c r="T83" s="213">
        <f>T84+T96+T105+T119+T137</f>
        <v>0</v>
      </c>
      <c r="AR83" s="214" t="s">
        <v>82</v>
      </c>
      <c r="AT83" s="215" t="s">
        <v>73</v>
      </c>
      <c r="AU83" s="215" t="s">
        <v>74</v>
      </c>
      <c r="AY83" s="214" t="s">
        <v>141</v>
      </c>
      <c r="BK83" s="216">
        <f>BK84+BK96+BK105+BK119+BK137</f>
        <v>0</v>
      </c>
    </row>
    <row r="84" s="10" customFormat="1" ht="19.92" customHeight="1">
      <c r="B84" s="203"/>
      <c r="C84" s="204"/>
      <c r="D84" s="205" t="s">
        <v>73</v>
      </c>
      <c r="E84" s="217" t="s">
        <v>431</v>
      </c>
      <c r="F84" s="217" t="s">
        <v>432</v>
      </c>
      <c r="G84" s="204"/>
      <c r="H84" s="204"/>
      <c r="I84" s="207"/>
      <c r="J84" s="218">
        <f>BK84</f>
        <v>0</v>
      </c>
      <c r="K84" s="204"/>
      <c r="L84" s="209"/>
      <c r="M84" s="210"/>
      <c r="N84" s="211"/>
      <c r="O84" s="211"/>
      <c r="P84" s="212">
        <f>SUM(P85:P95)</f>
        <v>0</v>
      </c>
      <c r="Q84" s="211"/>
      <c r="R84" s="212">
        <f>SUM(R85:R95)</f>
        <v>0.00029</v>
      </c>
      <c r="S84" s="211"/>
      <c r="T84" s="213">
        <f>SUM(T85:T95)</f>
        <v>0</v>
      </c>
      <c r="AR84" s="214" t="s">
        <v>82</v>
      </c>
      <c r="AT84" s="215" t="s">
        <v>73</v>
      </c>
      <c r="AU84" s="215" t="s">
        <v>82</v>
      </c>
      <c r="AY84" s="214" t="s">
        <v>141</v>
      </c>
      <c r="BK84" s="216">
        <f>SUM(BK85:BK95)</f>
        <v>0</v>
      </c>
    </row>
    <row r="85" s="1" customFormat="1" ht="25.5" customHeight="1">
      <c r="B85" s="44"/>
      <c r="C85" s="219" t="s">
        <v>82</v>
      </c>
      <c r="D85" s="219" t="s">
        <v>144</v>
      </c>
      <c r="E85" s="220" t="s">
        <v>433</v>
      </c>
      <c r="F85" s="221" t="s">
        <v>434</v>
      </c>
      <c r="G85" s="222" t="s">
        <v>183</v>
      </c>
      <c r="H85" s="223">
        <v>294</v>
      </c>
      <c r="I85" s="224"/>
      <c r="J85" s="225">
        <f>ROUND(I85*H85,2)</f>
        <v>0</v>
      </c>
      <c r="K85" s="221" t="s">
        <v>147</v>
      </c>
      <c r="L85" s="70"/>
      <c r="M85" s="226" t="s">
        <v>21</v>
      </c>
      <c r="N85" s="227" t="s">
        <v>45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161</v>
      </c>
      <c r="AT85" s="22" t="s">
        <v>144</v>
      </c>
      <c r="AU85" s="22" t="s">
        <v>84</v>
      </c>
      <c r="AY85" s="22" t="s">
        <v>141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82</v>
      </c>
      <c r="BK85" s="230">
        <f>ROUND(I85*H85,2)</f>
        <v>0</v>
      </c>
      <c r="BL85" s="22" t="s">
        <v>161</v>
      </c>
      <c r="BM85" s="22" t="s">
        <v>435</v>
      </c>
    </row>
    <row r="86" s="1" customFormat="1" ht="25.5" customHeight="1">
      <c r="B86" s="44"/>
      <c r="C86" s="219" t="s">
        <v>84</v>
      </c>
      <c r="D86" s="219" t="s">
        <v>144</v>
      </c>
      <c r="E86" s="220" t="s">
        <v>436</v>
      </c>
      <c r="F86" s="221" t="s">
        <v>437</v>
      </c>
      <c r="G86" s="222" t="s">
        <v>238</v>
      </c>
      <c r="H86" s="223">
        <v>3</v>
      </c>
      <c r="I86" s="224"/>
      <c r="J86" s="225">
        <f>ROUND(I86*H86,2)</f>
        <v>0</v>
      </c>
      <c r="K86" s="221" t="s">
        <v>147</v>
      </c>
      <c r="L86" s="70"/>
      <c r="M86" s="226" t="s">
        <v>21</v>
      </c>
      <c r="N86" s="227" t="s">
        <v>45</v>
      </c>
      <c r="O86" s="45"/>
      <c r="P86" s="228">
        <f>O86*H86</f>
        <v>0</v>
      </c>
      <c r="Q86" s="228">
        <v>0</v>
      </c>
      <c r="R86" s="228">
        <f>Q86*H86</f>
        <v>0</v>
      </c>
      <c r="S86" s="228">
        <v>0</v>
      </c>
      <c r="T86" s="229">
        <f>S86*H86</f>
        <v>0</v>
      </c>
      <c r="AR86" s="22" t="s">
        <v>161</v>
      </c>
      <c r="AT86" s="22" t="s">
        <v>144</v>
      </c>
      <c r="AU86" s="22" t="s">
        <v>84</v>
      </c>
      <c r="AY86" s="22" t="s">
        <v>141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22" t="s">
        <v>82</v>
      </c>
      <c r="BK86" s="230">
        <f>ROUND(I86*H86,2)</f>
        <v>0</v>
      </c>
      <c r="BL86" s="22" t="s">
        <v>161</v>
      </c>
      <c r="BM86" s="22" t="s">
        <v>438</v>
      </c>
    </row>
    <row r="87" s="1" customFormat="1" ht="25.5" customHeight="1">
      <c r="B87" s="44"/>
      <c r="C87" s="219" t="s">
        <v>156</v>
      </c>
      <c r="D87" s="219" t="s">
        <v>144</v>
      </c>
      <c r="E87" s="220" t="s">
        <v>439</v>
      </c>
      <c r="F87" s="221" t="s">
        <v>440</v>
      </c>
      <c r="G87" s="222" t="s">
        <v>238</v>
      </c>
      <c r="H87" s="223">
        <v>1</v>
      </c>
      <c r="I87" s="224"/>
      <c r="J87" s="225">
        <f>ROUND(I87*H87,2)</f>
        <v>0</v>
      </c>
      <c r="K87" s="221" t="s">
        <v>147</v>
      </c>
      <c r="L87" s="70"/>
      <c r="M87" s="226" t="s">
        <v>21</v>
      </c>
      <c r="N87" s="227" t="s">
        <v>45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161</v>
      </c>
      <c r="AT87" s="22" t="s">
        <v>144</v>
      </c>
      <c r="AU87" s="22" t="s">
        <v>84</v>
      </c>
      <c r="AY87" s="22" t="s">
        <v>141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82</v>
      </c>
      <c r="BK87" s="230">
        <f>ROUND(I87*H87,2)</f>
        <v>0</v>
      </c>
      <c r="BL87" s="22" t="s">
        <v>161</v>
      </c>
      <c r="BM87" s="22" t="s">
        <v>441</v>
      </c>
    </row>
    <row r="88" s="1" customFormat="1" ht="25.5" customHeight="1">
      <c r="B88" s="44"/>
      <c r="C88" s="219" t="s">
        <v>161</v>
      </c>
      <c r="D88" s="219" t="s">
        <v>144</v>
      </c>
      <c r="E88" s="220" t="s">
        <v>442</v>
      </c>
      <c r="F88" s="221" t="s">
        <v>443</v>
      </c>
      <c r="G88" s="222" t="s">
        <v>238</v>
      </c>
      <c r="H88" s="223">
        <v>1</v>
      </c>
      <c r="I88" s="224"/>
      <c r="J88" s="225">
        <f>ROUND(I88*H88,2)</f>
        <v>0</v>
      </c>
      <c r="K88" s="221" t="s">
        <v>147</v>
      </c>
      <c r="L88" s="70"/>
      <c r="M88" s="226" t="s">
        <v>21</v>
      </c>
      <c r="N88" s="227" t="s">
        <v>45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AR88" s="22" t="s">
        <v>161</v>
      </c>
      <c r="AT88" s="22" t="s">
        <v>144</v>
      </c>
      <c r="AU88" s="22" t="s">
        <v>84</v>
      </c>
      <c r="AY88" s="22" t="s">
        <v>141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82</v>
      </c>
      <c r="BK88" s="230">
        <f>ROUND(I88*H88,2)</f>
        <v>0</v>
      </c>
      <c r="BL88" s="22" t="s">
        <v>161</v>
      </c>
      <c r="BM88" s="22" t="s">
        <v>444</v>
      </c>
    </row>
    <row r="89" s="1" customFormat="1" ht="25.5" customHeight="1">
      <c r="B89" s="44"/>
      <c r="C89" s="219" t="s">
        <v>140</v>
      </c>
      <c r="D89" s="219" t="s">
        <v>144</v>
      </c>
      <c r="E89" s="220" t="s">
        <v>445</v>
      </c>
      <c r="F89" s="221" t="s">
        <v>446</v>
      </c>
      <c r="G89" s="222" t="s">
        <v>238</v>
      </c>
      <c r="H89" s="223">
        <v>3</v>
      </c>
      <c r="I89" s="224"/>
      <c r="J89" s="225">
        <f>ROUND(I89*H89,2)</f>
        <v>0</v>
      </c>
      <c r="K89" s="221" t="s">
        <v>147</v>
      </c>
      <c r="L89" s="70"/>
      <c r="M89" s="226" t="s">
        <v>21</v>
      </c>
      <c r="N89" s="227" t="s">
        <v>45</v>
      </c>
      <c r="O89" s="45"/>
      <c r="P89" s="228">
        <f>O89*H89</f>
        <v>0</v>
      </c>
      <c r="Q89" s="228">
        <v>5.0000000000000002E-05</v>
      </c>
      <c r="R89" s="228">
        <f>Q89*H89</f>
        <v>0.00015000000000000001</v>
      </c>
      <c r="S89" s="228">
        <v>0</v>
      </c>
      <c r="T89" s="229">
        <f>S89*H89</f>
        <v>0</v>
      </c>
      <c r="AR89" s="22" t="s">
        <v>161</v>
      </c>
      <c r="AT89" s="22" t="s">
        <v>144</v>
      </c>
      <c r="AU89" s="22" t="s">
        <v>84</v>
      </c>
      <c r="AY89" s="22" t="s">
        <v>141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82</v>
      </c>
      <c r="BK89" s="230">
        <f>ROUND(I89*H89,2)</f>
        <v>0</v>
      </c>
      <c r="BL89" s="22" t="s">
        <v>161</v>
      </c>
      <c r="BM89" s="22" t="s">
        <v>447</v>
      </c>
    </row>
    <row r="90" s="1" customFormat="1" ht="25.5" customHeight="1">
      <c r="B90" s="44"/>
      <c r="C90" s="219" t="s">
        <v>197</v>
      </c>
      <c r="D90" s="219" t="s">
        <v>144</v>
      </c>
      <c r="E90" s="220" t="s">
        <v>448</v>
      </c>
      <c r="F90" s="221" t="s">
        <v>449</v>
      </c>
      <c r="G90" s="222" t="s">
        <v>238</v>
      </c>
      <c r="H90" s="223">
        <v>1</v>
      </c>
      <c r="I90" s="224"/>
      <c r="J90" s="225">
        <f>ROUND(I90*H90,2)</f>
        <v>0</v>
      </c>
      <c r="K90" s="221" t="s">
        <v>147</v>
      </c>
      <c r="L90" s="70"/>
      <c r="M90" s="226" t="s">
        <v>21</v>
      </c>
      <c r="N90" s="227" t="s">
        <v>45</v>
      </c>
      <c r="O90" s="45"/>
      <c r="P90" s="228">
        <f>O90*H90</f>
        <v>0</v>
      </c>
      <c r="Q90" s="228">
        <v>5.0000000000000002E-05</v>
      </c>
      <c r="R90" s="228">
        <f>Q90*H90</f>
        <v>5.0000000000000002E-05</v>
      </c>
      <c r="S90" s="228">
        <v>0</v>
      </c>
      <c r="T90" s="229">
        <f>S90*H90</f>
        <v>0</v>
      </c>
      <c r="AR90" s="22" t="s">
        <v>161</v>
      </c>
      <c r="AT90" s="22" t="s">
        <v>144</v>
      </c>
      <c r="AU90" s="22" t="s">
        <v>84</v>
      </c>
      <c r="AY90" s="22" t="s">
        <v>141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82</v>
      </c>
      <c r="BK90" s="230">
        <f>ROUND(I90*H90,2)</f>
        <v>0</v>
      </c>
      <c r="BL90" s="22" t="s">
        <v>161</v>
      </c>
      <c r="BM90" s="22" t="s">
        <v>450</v>
      </c>
    </row>
    <row r="91" s="1" customFormat="1" ht="25.5" customHeight="1">
      <c r="B91" s="44"/>
      <c r="C91" s="219" t="s">
        <v>201</v>
      </c>
      <c r="D91" s="219" t="s">
        <v>144</v>
      </c>
      <c r="E91" s="220" t="s">
        <v>451</v>
      </c>
      <c r="F91" s="221" t="s">
        <v>452</v>
      </c>
      <c r="G91" s="222" t="s">
        <v>238</v>
      </c>
      <c r="H91" s="223">
        <v>1</v>
      </c>
      <c r="I91" s="224"/>
      <c r="J91" s="225">
        <f>ROUND(I91*H91,2)</f>
        <v>0</v>
      </c>
      <c r="K91" s="221" t="s">
        <v>147</v>
      </c>
      <c r="L91" s="70"/>
      <c r="M91" s="226" t="s">
        <v>21</v>
      </c>
      <c r="N91" s="227" t="s">
        <v>45</v>
      </c>
      <c r="O91" s="45"/>
      <c r="P91" s="228">
        <f>O91*H91</f>
        <v>0</v>
      </c>
      <c r="Q91" s="228">
        <v>9.0000000000000006E-05</v>
      </c>
      <c r="R91" s="228">
        <f>Q91*H91</f>
        <v>9.0000000000000006E-05</v>
      </c>
      <c r="S91" s="228">
        <v>0</v>
      </c>
      <c r="T91" s="229">
        <f>S91*H91</f>
        <v>0</v>
      </c>
      <c r="AR91" s="22" t="s">
        <v>161</v>
      </c>
      <c r="AT91" s="22" t="s">
        <v>144</v>
      </c>
      <c r="AU91" s="22" t="s">
        <v>84</v>
      </c>
      <c r="AY91" s="22" t="s">
        <v>141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82</v>
      </c>
      <c r="BK91" s="230">
        <f>ROUND(I91*H91,2)</f>
        <v>0</v>
      </c>
      <c r="BL91" s="22" t="s">
        <v>161</v>
      </c>
      <c r="BM91" s="22" t="s">
        <v>453</v>
      </c>
    </row>
    <row r="92" s="1" customFormat="1" ht="25.5" customHeight="1">
      <c r="B92" s="44"/>
      <c r="C92" s="219" t="s">
        <v>206</v>
      </c>
      <c r="D92" s="219" t="s">
        <v>144</v>
      </c>
      <c r="E92" s="220" t="s">
        <v>454</v>
      </c>
      <c r="F92" s="221" t="s">
        <v>455</v>
      </c>
      <c r="G92" s="222" t="s">
        <v>238</v>
      </c>
      <c r="H92" s="223">
        <v>3</v>
      </c>
      <c r="I92" s="224"/>
      <c r="J92" s="225">
        <f>ROUND(I92*H92,2)</f>
        <v>0</v>
      </c>
      <c r="K92" s="221" t="s">
        <v>147</v>
      </c>
      <c r="L92" s="70"/>
      <c r="M92" s="226" t="s">
        <v>21</v>
      </c>
      <c r="N92" s="227" t="s">
        <v>45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AR92" s="22" t="s">
        <v>161</v>
      </c>
      <c r="AT92" s="22" t="s">
        <v>144</v>
      </c>
      <c r="AU92" s="22" t="s">
        <v>84</v>
      </c>
      <c r="AY92" s="22" t="s">
        <v>141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82</v>
      </c>
      <c r="BK92" s="230">
        <f>ROUND(I92*H92,2)</f>
        <v>0</v>
      </c>
      <c r="BL92" s="22" t="s">
        <v>161</v>
      </c>
      <c r="BM92" s="22" t="s">
        <v>456</v>
      </c>
    </row>
    <row r="93" s="1" customFormat="1" ht="25.5" customHeight="1">
      <c r="B93" s="44"/>
      <c r="C93" s="219" t="s">
        <v>210</v>
      </c>
      <c r="D93" s="219" t="s">
        <v>144</v>
      </c>
      <c r="E93" s="220" t="s">
        <v>457</v>
      </c>
      <c r="F93" s="221" t="s">
        <v>458</v>
      </c>
      <c r="G93" s="222" t="s">
        <v>238</v>
      </c>
      <c r="H93" s="223">
        <v>1</v>
      </c>
      <c r="I93" s="224"/>
      <c r="J93" s="225">
        <f>ROUND(I93*H93,2)</f>
        <v>0</v>
      </c>
      <c r="K93" s="221" t="s">
        <v>147</v>
      </c>
      <c r="L93" s="70"/>
      <c r="M93" s="226" t="s">
        <v>21</v>
      </c>
      <c r="N93" s="227" t="s">
        <v>45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AR93" s="22" t="s">
        <v>161</v>
      </c>
      <c r="AT93" s="22" t="s">
        <v>144</v>
      </c>
      <c r="AU93" s="22" t="s">
        <v>84</v>
      </c>
      <c r="AY93" s="22" t="s">
        <v>141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82</v>
      </c>
      <c r="BK93" s="230">
        <f>ROUND(I93*H93,2)</f>
        <v>0</v>
      </c>
      <c r="BL93" s="22" t="s">
        <v>161</v>
      </c>
      <c r="BM93" s="22" t="s">
        <v>459</v>
      </c>
    </row>
    <row r="94" s="1" customFormat="1" ht="25.5" customHeight="1">
      <c r="B94" s="44"/>
      <c r="C94" s="219" t="s">
        <v>215</v>
      </c>
      <c r="D94" s="219" t="s">
        <v>144</v>
      </c>
      <c r="E94" s="220" t="s">
        <v>460</v>
      </c>
      <c r="F94" s="221" t="s">
        <v>461</v>
      </c>
      <c r="G94" s="222" t="s">
        <v>238</v>
      </c>
      <c r="H94" s="223">
        <v>1</v>
      </c>
      <c r="I94" s="224"/>
      <c r="J94" s="225">
        <f>ROUND(I94*H94,2)</f>
        <v>0</v>
      </c>
      <c r="K94" s="221" t="s">
        <v>147</v>
      </c>
      <c r="L94" s="70"/>
      <c r="M94" s="226" t="s">
        <v>21</v>
      </c>
      <c r="N94" s="227" t="s">
        <v>45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2" t="s">
        <v>161</v>
      </c>
      <c r="AT94" s="22" t="s">
        <v>144</v>
      </c>
      <c r="AU94" s="22" t="s">
        <v>84</v>
      </c>
      <c r="AY94" s="22" t="s">
        <v>141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82</v>
      </c>
      <c r="BK94" s="230">
        <f>ROUND(I94*H94,2)</f>
        <v>0</v>
      </c>
      <c r="BL94" s="22" t="s">
        <v>161</v>
      </c>
      <c r="BM94" s="22" t="s">
        <v>462</v>
      </c>
    </row>
    <row r="95" s="1" customFormat="1" ht="16.5" customHeight="1">
      <c r="B95" s="44"/>
      <c r="C95" s="219" t="s">
        <v>219</v>
      </c>
      <c r="D95" s="219" t="s">
        <v>144</v>
      </c>
      <c r="E95" s="220" t="s">
        <v>463</v>
      </c>
      <c r="F95" s="221" t="s">
        <v>464</v>
      </c>
      <c r="G95" s="222" t="s">
        <v>465</v>
      </c>
      <c r="H95" s="223">
        <v>1</v>
      </c>
      <c r="I95" s="224"/>
      <c r="J95" s="225">
        <f>ROUND(I95*H95,2)</f>
        <v>0</v>
      </c>
      <c r="K95" s="221" t="s">
        <v>21</v>
      </c>
      <c r="L95" s="70"/>
      <c r="M95" s="226" t="s">
        <v>21</v>
      </c>
      <c r="N95" s="227" t="s">
        <v>45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2" t="s">
        <v>161</v>
      </c>
      <c r="AT95" s="22" t="s">
        <v>144</v>
      </c>
      <c r="AU95" s="22" t="s">
        <v>84</v>
      </c>
      <c r="AY95" s="22" t="s">
        <v>141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82</v>
      </c>
      <c r="BK95" s="230">
        <f>ROUND(I95*H95,2)</f>
        <v>0</v>
      </c>
      <c r="BL95" s="22" t="s">
        <v>161</v>
      </c>
      <c r="BM95" s="22" t="s">
        <v>466</v>
      </c>
    </row>
    <row r="96" s="10" customFormat="1" ht="29.88" customHeight="1">
      <c r="B96" s="203"/>
      <c r="C96" s="204"/>
      <c r="D96" s="205" t="s">
        <v>73</v>
      </c>
      <c r="E96" s="217" t="s">
        <v>467</v>
      </c>
      <c r="F96" s="217" t="s">
        <v>468</v>
      </c>
      <c r="G96" s="204"/>
      <c r="H96" s="204"/>
      <c r="I96" s="207"/>
      <c r="J96" s="218">
        <f>BK96</f>
        <v>0</v>
      </c>
      <c r="K96" s="204"/>
      <c r="L96" s="209"/>
      <c r="M96" s="210"/>
      <c r="N96" s="211"/>
      <c r="O96" s="211"/>
      <c r="P96" s="212">
        <f>SUM(P97:P104)</f>
        <v>0</v>
      </c>
      <c r="Q96" s="211"/>
      <c r="R96" s="212">
        <f>SUM(R97:R104)</f>
        <v>0</v>
      </c>
      <c r="S96" s="211"/>
      <c r="T96" s="213">
        <f>SUM(T97:T104)</f>
        <v>0</v>
      </c>
      <c r="AR96" s="214" t="s">
        <v>82</v>
      </c>
      <c r="AT96" s="215" t="s">
        <v>73</v>
      </c>
      <c r="AU96" s="215" t="s">
        <v>82</v>
      </c>
      <c r="AY96" s="214" t="s">
        <v>141</v>
      </c>
      <c r="BK96" s="216">
        <f>SUM(BK97:BK104)</f>
        <v>0</v>
      </c>
    </row>
    <row r="97" s="1" customFormat="1" ht="38.25" customHeight="1">
      <c r="B97" s="44"/>
      <c r="C97" s="219" t="s">
        <v>223</v>
      </c>
      <c r="D97" s="219" t="s">
        <v>144</v>
      </c>
      <c r="E97" s="220" t="s">
        <v>469</v>
      </c>
      <c r="F97" s="221" t="s">
        <v>470</v>
      </c>
      <c r="G97" s="222" t="s">
        <v>213</v>
      </c>
      <c r="H97" s="223">
        <v>200</v>
      </c>
      <c r="I97" s="224"/>
      <c r="J97" s="225">
        <f>ROUND(I97*H97,2)</f>
        <v>0</v>
      </c>
      <c r="K97" s="221" t="s">
        <v>147</v>
      </c>
      <c r="L97" s="70"/>
      <c r="M97" s="226" t="s">
        <v>21</v>
      </c>
      <c r="N97" s="227" t="s">
        <v>45</v>
      </c>
      <c r="O97" s="4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22" t="s">
        <v>161</v>
      </c>
      <c r="AT97" s="22" t="s">
        <v>144</v>
      </c>
      <c r="AU97" s="22" t="s">
        <v>84</v>
      </c>
      <c r="AY97" s="22" t="s">
        <v>141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82</v>
      </c>
      <c r="BK97" s="230">
        <f>ROUND(I97*H97,2)</f>
        <v>0</v>
      </c>
      <c r="BL97" s="22" t="s">
        <v>161</v>
      </c>
      <c r="BM97" s="22" t="s">
        <v>471</v>
      </c>
    </row>
    <row r="98" s="1" customFormat="1" ht="38.25" customHeight="1">
      <c r="B98" s="44"/>
      <c r="C98" s="219" t="s">
        <v>227</v>
      </c>
      <c r="D98" s="219" t="s">
        <v>144</v>
      </c>
      <c r="E98" s="220" t="s">
        <v>216</v>
      </c>
      <c r="F98" s="221" t="s">
        <v>217</v>
      </c>
      <c r="G98" s="222" t="s">
        <v>213</v>
      </c>
      <c r="H98" s="223">
        <v>400</v>
      </c>
      <c r="I98" s="224"/>
      <c r="J98" s="225">
        <f>ROUND(I98*H98,2)</f>
        <v>0</v>
      </c>
      <c r="K98" s="221" t="s">
        <v>147</v>
      </c>
      <c r="L98" s="70"/>
      <c r="M98" s="226" t="s">
        <v>21</v>
      </c>
      <c r="N98" s="227" t="s">
        <v>45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2" t="s">
        <v>161</v>
      </c>
      <c r="AT98" s="22" t="s">
        <v>144</v>
      </c>
      <c r="AU98" s="22" t="s">
        <v>84</v>
      </c>
      <c r="AY98" s="22" t="s">
        <v>141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82</v>
      </c>
      <c r="BK98" s="230">
        <f>ROUND(I98*H98,2)</f>
        <v>0</v>
      </c>
      <c r="BL98" s="22" t="s">
        <v>161</v>
      </c>
      <c r="BM98" s="22" t="s">
        <v>472</v>
      </c>
    </row>
    <row r="99" s="1" customFormat="1">
      <c r="B99" s="44"/>
      <c r="C99" s="72"/>
      <c r="D99" s="245" t="s">
        <v>473</v>
      </c>
      <c r="E99" s="72"/>
      <c r="F99" s="246" t="s">
        <v>474</v>
      </c>
      <c r="G99" s="72"/>
      <c r="H99" s="72"/>
      <c r="I99" s="189"/>
      <c r="J99" s="72"/>
      <c r="K99" s="72"/>
      <c r="L99" s="70"/>
      <c r="M99" s="247"/>
      <c r="N99" s="45"/>
      <c r="O99" s="45"/>
      <c r="P99" s="45"/>
      <c r="Q99" s="45"/>
      <c r="R99" s="45"/>
      <c r="S99" s="45"/>
      <c r="T99" s="93"/>
      <c r="AT99" s="22" t="s">
        <v>473</v>
      </c>
      <c r="AU99" s="22" t="s">
        <v>84</v>
      </c>
    </row>
    <row r="100" s="11" customFormat="1">
      <c r="B100" s="248"/>
      <c r="C100" s="249"/>
      <c r="D100" s="245" t="s">
        <v>475</v>
      </c>
      <c r="E100" s="249"/>
      <c r="F100" s="250" t="s">
        <v>476</v>
      </c>
      <c r="G100" s="249"/>
      <c r="H100" s="251">
        <v>400</v>
      </c>
      <c r="I100" s="252"/>
      <c r="J100" s="249"/>
      <c r="K100" s="249"/>
      <c r="L100" s="253"/>
      <c r="M100" s="254"/>
      <c r="N100" s="255"/>
      <c r="O100" s="255"/>
      <c r="P100" s="255"/>
      <c r="Q100" s="255"/>
      <c r="R100" s="255"/>
      <c r="S100" s="255"/>
      <c r="T100" s="256"/>
      <c r="AT100" s="257" t="s">
        <v>475</v>
      </c>
      <c r="AU100" s="257" t="s">
        <v>84</v>
      </c>
      <c r="AV100" s="11" t="s">
        <v>84</v>
      </c>
      <c r="AW100" s="11" t="s">
        <v>6</v>
      </c>
      <c r="AX100" s="11" t="s">
        <v>82</v>
      </c>
      <c r="AY100" s="257" t="s">
        <v>141</v>
      </c>
    </row>
    <row r="101" s="1" customFormat="1" ht="51" customHeight="1">
      <c r="B101" s="44"/>
      <c r="C101" s="219" t="s">
        <v>232</v>
      </c>
      <c r="D101" s="219" t="s">
        <v>144</v>
      </c>
      <c r="E101" s="220" t="s">
        <v>220</v>
      </c>
      <c r="F101" s="221" t="s">
        <v>221</v>
      </c>
      <c r="G101" s="222" t="s">
        <v>213</v>
      </c>
      <c r="H101" s="223">
        <v>2000</v>
      </c>
      <c r="I101" s="224"/>
      <c r="J101" s="225">
        <f>ROUND(I101*H101,2)</f>
        <v>0</v>
      </c>
      <c r="K101" s="221" t="s">
        <v>147</v>
      </c>
      <c r="L101" s="70"/>
      <c r="M101" s="226" t="s">
        <v>21</v>
      </c>
      <c r="N101" s="227" t="s">
        <v>45</v>
      </c>
      <c r="O101" s="4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AR101" s="22" t="s">
        <v>161</v>
      </c>
      <c r="AT101" s="22" t="s">
        <v>144</v>
      </c>
      <c r="AU101" s="22" t="s">
        <v>84</v>
      </c>
      <c r="AY101" s="22" t="s">
        <v>141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22" t="s">
        <v>82</v>
      </c>
      <c r="BK101" s="230">
        <f>ROUND(I101*H101,2)</f>
        <v>0</v>
      </c>
      <c r="BL101" s="22" t="s">
        <v>161</v>
      </c>
      <c r="BM101" s="22" t="s">
        <v>477</v>
      </c>
    </row>
    <row r="102" s="11" customFormat="1">
      <c r="B102" s="248"/>
      <c r="C102" s="249"/>
      <c r="D102" s="245" t="s">
        <v>475</v>
      </c>
      <c r="E102" s="249"/>
      <c r="F102" s="250" t="s">
        <v>478</v>
      </c>
      <c r="G102" s="249"/>
      <c r="H102" s="251">
        <v>2000</v>
      </c>
      <c r="I102" s="252"/>
      <c r="J102" s="249"/>
      <c r="K102" s="249"/>
      <c r="L102" s="253"/>
      <c r="M102" s="254"/>
      <c r="N102" s="255"/>
      <c r="O102" s="255"/>
      <c r="P102" s="255"/>
      <c r="Q102" s="255"/>
      <c r="R102" s="255"/>
      <c r="S102" s="255"/>
      <c r="T102" s="256"/>
      <c r="AT102" s="257" t="s">
        <v>475</v>
      </c>
      <c r="AU102" s="257" t="s">
        <v>84</v>
      </c>
      <c r="AV102" s="11" t="s">
        <v>84</v>
      </c>
      <c r="AW102" s="11" t="s">
        <v>6</v>
      </c>
      <c r="AX102" s="11" t="s">
        <v>82</v>
      </c>
      <c r="AY102" s="257" t="s">
        <v>141</v>
      </c>
    </row>
    <row r="103" s="1" customFormat="1" ht="25.5" customHeight="1">
      <c r="B103" s="44"/>
      <c r="C103" s="219" t="s">
        <v>10</v>
      </c>
      <c r="D103" s="219" t="s">
        <v>144</v>
      </c>
      <c r="E103" s="220" t="s">
        <v>479</v>
      </c>
      <c r="F103" s="221" t="s">
        <v>480</v>
      </c>
      <c r="G103" s="222" t="s">
        <v>213</v>
      </c>
      <c r="H103" s="223">
        <v>200</v>
      </c>
      <c r="I103" s="224"/>
      <c r="J103" s="225">
        <f>ROUND(I103*H103,2)</f>
        <v>0</v>
      </c>
      <c r="K103" s="221" t="s">
        <v>147</v>
      </c>
      <c r="L103" s="70"/>
      <c r="M103" s="226" t="s">
        <v>21</v>
      </c>
      <c r="N103" s="227" t="s">
        <v>45</v>
      </c>
      <c r="O103" s="45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22" t="s">
        <v>161</v>
      </c>
      <c r="AT103" s="22" t="s">
        <v>144</v>
      </c>
      <c r="AU103" s="22" t="s">
        <v>84</v>
      </c>
      <c r="AY103" s="22" t="s">
        <v>141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2" t="s">
        <v>82</v>
      </c>
      <c r="BK103" s="230">
        <f>ROUND(I103*H103,2)</f>
        <v>0</v>
      </c>
      <c r="BL103" s="22" t="s">
        <v>161</v>
      </c>
      <c r="BM103" s="22" t="s">
        <v>481</v>
      </c>
    </row>
    <row r="104" s="1" customFormat="1" ht="25.5" customHeight="1">
      <c r="B104" s="44"/>
      <c r="C104" s="219" t="s">
        <v>241</v>
      </c>
      <c r="D104" s="219" t="s">
        <v>144</v>
      </c>
      <c r="E104" s="220" t="s">
        <v>482</v>
      </c>
      <c r="F104" s="221" t="s">
        <v>483</v>
      </c>
      <c r="G104" s="222" t="s">
        <v>183</v>
      </c>
      <c r="H104" s="223">
        <v>1238</v>
      </c>
      <c r="I104" s="224"/>
      <c r="J104" s="225">
        <f>ROUND(I104*H104,2)</f>
        <v>0</v>
      </c>
      <c r="K104" s="221" t="s">
        <v>147</v>
      </c>
      <c r="L104" s="70"/>
      <c r="M104" s="226" t="s">
        <v>21</v>
      </c>
      <c r="N104" s="227" t="s">
        <v>45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2" t="s">
        <v>161</v>
      </c>
      <c r="AT104" s="22" t="s">
        <v>144</v>
      </c>
      <c r="AU104" s="22" t="s">
        <v>84</v>
      </c>
      <c r="AY104" s="22" t="s">
        <v>141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82</v>
      </c>
      <c r="BK104" s="230">
        <f>ROUND(I104*H104,2)</f>
        <v>0</v>
      </c>
      <c r="BL104" s="22" t="s">
        <v>161</v>
      </c>
      <c r="BM104" s="22" t="s">
        <v>484</v>
      </c>
    </row>
    <row r="105" s="10" customFormat="1" ht="29.88" customHeight="1">
      <c r="B105" s="203"/>
      <c r="C105" s="204"/>
      <c r="D105" s="205" t="s">
        <v>73</v>
      </c>
      <c r="E105" s="217" t="s">
        <v>485</v>
      </c>
      <c r="F105" s="217" t="s">
        <v>486</v>
      </c>
      <c r="G105" s="204"/>
      <c r="H105" s="204"/>
      <c r="I105" s="207"/>
      <c r="J105" s="218">
        <f>BK105</f>
        <v>0</v>
      </c>
      <c r="K105" s="204"/>
      <c r="L105" s="209"/>
      <c r="M105" s="210"/>
      <c r="N105" s="211"/>
      <c r="O105" s="211"/>
      <c r="P105" s="212">
        <f>SUM(P106:P118)</f>
        <v>0</v>
      </c>
      <c r="Q105" s="211"/>
      <c r="R105" s="212">
        <f>SUM(R106:R118)</f>
        <v>0.071150000000000005</v>
      </c>
      <c r="S105" s="211"/>
      <c r="T105" s="213">
        <f>SUM(T106:T118)</f>
        <v>0</v>
      </c>
      <c r="AR105" s="214" t="s">
        <v>82</v>
      </c>
      <c r="AT105" s="215" t="s">
        <v>73</v>
      </c>
      <c r="AU105" s="215" t="s">
        <v>82</v>
      </c>
      <c r="AY105" s="214" t="s">
        <v>141</v>
      </c>
      <c r="BK105" s="216">
        <f>SUM(BK106:BK118)</f>
        <v>0</v>
      </c>
    </row>
    <row r="106" s="1" customFormat="1" ht="38.25" customHeight="1">
      <c r="B106" s="44"/>
      <c r="C106" s="219" t="s">
        <v>246</v>
      </c>
      <c r="D106" s="219" t="s">
        <v>144</v>
      </c>
      <c r="E106" s="220" t="s">
        <v>487</v>
      </c>
      <c r="F106" s="221" t="s">
        <v>488</v>
      </c>
      <c r="G106" s="222" t="s">
        <v>183</v>
      </c>
      <c r="H106" s="223">
        <v>1340</v>
      </c>
      <c r="I106" s="224"/>
      <c r="J106" s="225">
        <f>ROUND(I106*H106,2)</f>
        <v>0</v>
      </c>
      <c r="K106" s="221" t="s">
        <v>147</v>
      </c>
      <c r="L106" s="70"/>
      <c r="M106" s="226" t="s">
        <v>21</v>
      </c>
      <c r="N106" s="227" t="s">
        <v>45</v>
      </c>
      <c r="O106" s="4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2" t="s">
        <v>161</v>
      </c>
      <c r="AT106" s="22" t="s">
        <v>144</v>
      </c>
      <c r="AU106" s="22" t="s">
        <v>84</v>
      </c>
      <c r="AY106" s="22" t="s">
        <v>141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" t="s">
        <v>82</v>
      </c>
      <c r="BK106" s="230">
        <f>ROUND(I106*H106,2)</f>
        <v>0</v>
      </c>
      <c r="BL106" s="22" t="s">
        <v>161</v>
      </c>
      <c r="BM106" s="22" t="s">
        <v>489</v>
      </c>
    </row>
    <row r="107" s="1" customFormat="1" ht="25.5" customHeight="1">
      <c r="B107" s="44"/>
      <c r="C107" s="219" t="s">
        <v>250</v>
      </c>
      <c r="D107" s="219" t="s">
        <v>144</v>
      </c>
      <c r="E107" s="220" t="s">
        <v>490</v>
      </c>
      <c r="F107" s="221" t="s">
        <v>491</v>
      </c>
      <c r="G107" s="222" t="s">
        <v>183</v>
      </c>
      <c r="H107" s="223">
        <v>1238</v>
      </c>
      <c r="I107" s="224"/>
      <c r="J107" s="225">
        <f>ROUND(I107*H107,2)</f>
        <v>0</v>
      </c>
      <c r="K107" s="221" t="s">
        <v>147</v>
      </c>
      <c r="L107" s="70"/>
      <c r="M107" s="226" t="s">
        <v>21</v>
      </c>
      <c r="N107" s="227" t="s">
        <v>45</v>
      </c>
      <c r="O107" s="4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2" t="s">
        <v>161</v>
      </c>
      <c r="AT107" s="22" t="s">
        <v>144</v>
      </c>
      <c r="AU107" s="22" t="s">
        <v>84</v>
      </c>
      <c r="AY107" s="22" t="s">
        <v>141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" t="s">
        <v>82</v>
      </c>
      <c r="BK107" s="230">
        <f>ROUND(I107*H107,2)</f>
        <v>0</v>
      </c>
      <c r="BL107" s="22" t="s">
        <v>161</v>
      </c>
      <c r="BM107" s="22" t="s">
        <v>492</v>
      </c>
    </row>
    <row r="108" s="1" customFormat="1" ht="16.5" customHeight="1">
      <c r="B108" s="44"/>
      <c r="C108" s="235" t="s">
        <v>254</v>
      </c>
      <c r="D108" s="235" t="s">
        <v>270</v>
      </c>
      <c r="E108" s="236" t="s">
        <v>493</v>
      </c>
      <c r="F108" s="237" t="s">
        <v>494</v>
      </c>
      <c r="G108" s="238" t="s">
        <v>343</v>
      </c>
      <c r="H108" s="239">
        <v>30.949999999999999</v>
      </c>
      <c r="I108" s="240"/>
      <c r="J108" s="241">
        <f>ROUND(I108*H108,2)</f>
        <v>0</v>
      </c>
      <c r="K108" s="237" t="s">
        <v>147</v>
      </c>
      <c r="L108" s="242"/>
      <c r="M108" s="243" t="s">
        <v>21</v>
      </c>
      <c r="N108" s="244" t="s">
        <v>45</v>
      </c>
      <c r="O108" s="45"/>
      <c r="P108" s="228">
        <f>O108*H108</f>
        <v>0</v>
      </c>
      <c r="Q108" s="228">
        <v>0.001</v>
      </c>
      <c r="R108" s="228">
        <f>Q108*H108</f>
        <v>0.030949999999999998</v>
      </c>
      <c r="S108" s="228">
        <v>0</v>
      </c>
      <c r="T108" s="229">
        <f>S108*H108</f>
        <v>0</v>
      </c>
      <c r="AR108" s="22" t="s">
        <v>206</v>
      </c>
      <c r="AT108" s="22" t="s">
        <v>270</v>
      </c>
      <c r="AU108" s="22" t="s">
        <v>84</v>
      </c>
      <c r="AY108" s="22" t="s">
        <v>141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82</v>
      </c>
      <c r="BK108" s="230">
        <f>ROUND(I108*H108,2)</f>
        <v>0</v>
      </c>
      <c r="BL108" s="22" t="s">
        <v>161</v>
      </c>
      <c r="BM108" s="22" t="s">
        <v>495</v>
      </c>
    </row>
    <row r="109" s="11" customFormat="1">
      <c r="B109" s="248"/>
      <c r="C109" s="249"/>
      <c r="D109" s="245" t="s">
        <v>475</v>
      </c>
      <c r="E109" s="249"/>
      <c r="F109" s="250" t="s">
        <v>496</v>
      </c>
      <c r="G109" s="249"/>
      <c r="H109" s="251">
        <v>30.949999999999999</v>
      </c>
      <c r="I109" s="252"/>
      <c r="J109" s="249"/>
      <c r="K109" s="249"/>
      <c r="L109" s="253"/>
      <c r="M109" s="254"/>
      <c r="N109" s="255"/>
      <c r="O109" s="255"/>
      <c r="P109" s="255"/>
      <c r="Q109" s="255"/>
      <c r="R109" s="255"/>
      <c r="S109" s="255"/>
      <c r="T109" s="256"/>
      <c r="AT109" s="257" t="s">
        <v>475</v>
      </c>
      <c r="AU109" s="257" t="s">
        <v>84</v>
      </c>
      <c r="AV109" s="11" t="s">
        <v>84</v>
      </c>
      <c r="AW109" s="11" t="s">
        <v>6</v>
      </c>
      <c r="AX109" s="11" t="s">
        <v>82</v>
      </c>
      <c r="AY109" s="257" t="s">
        <v>141</v>
      </c>
    </row>
    <row r="110" s="1" customFormat="1" ht="38.25" customHeight="1">
      <c r="B110" s="44"/>
      <c r="C110" s="219" t="s">
        <v>258</v>
      </c>
      <c r="D110" s="219" t="s">
        <v>144</v>
      </c>
      <c r="E110" s="220" t="s">
        <v>497</v>
      </c>
      <c r="F110" s="221" t="s">
        <v>498</v>
      </c>
      <c r="G110" s="222" t="s">
        <v>183</v>
      </c>
      <c r="H110" s="223">
        <v>1340</v>
      </c>
      <c r="I110" s="224"/>
      <c r="J110" s="225">
        <f>ROUND(I110*H110,2)</f>
        <v>0</v>
      </c>
      <c r="K110" s="221" t="s">
        <v>147</v>
      </c>
      <c r="L110" s="70"/>
      <c r="M110" s="226" t="s">
        <v>21</v>
      </c>
      <c r="N110" s="227" t="s">
        <v>45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161</v>
      </c>
      <c r="AT110" s="22" t="s">
        <v>144</v>
      </c>
      <c r="AU110" s="22" t="s">
        <v>84</v>
      </c>
      <c r="AY110" s="22" t="s">
        <v>141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82</v>
      </c>
      <c r="BK110" s="230">
        <f>ROUND(I110*H110,2)</f>
        <v>0</v>
      </c>
      <c r="BL110" s="22" t="s">
        <v>161</v>
      </c>
      <c r="BM110" s="22" t="s">
        <v>499</v>
      </c>
    </row>
    <row r="111" s="1" customFormat="1" ht="25.5" customHeight="1">
      <c r="B111" s="44"/>
      <c r="C111" s="219" t="s">
        <v>9</v>
      </c>
      <c r="D111" s="219" t="s">
        <v>144</v>
      </c>
      <c r="E111" s="220" t="s">
        <v>500</v>
      </c>
      <c r="F111" s="221" t="s">
        <v>501</v>
      </c>
      <c r="G111" s="222" t="s">
        <v>183</v>
      </c>
      <c r="H111" s="223">
        <v>1340</v>
      </c>
      <c r="I111" s="224"/>
      <c r="J111" s="225">
        <f>ROUND(I111*H111,2)</f>
        <v>0</v>
      </c>
      <c r="K111" s="221" t="s">
        <v>147</v>
      </c>
      <c r="L111" s="70"/>
      <c r="M111" s="226" t="s">
        <v>21</v>
      </c>
      <c r="N111" s="227" t="s">
        <v>45</v>
      </c>
      <c r="O111" s="45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AR111" s="22" t="s">
        <v>161</v>
      </c>
      <c r="AT111" s="22" t="s">
        <v>144</v>
      </c>
      <c r="AU111" s="22" t="s">
        <v>84</v>
      </c>
      <c r="AY111" s="22" t="s">
        <v>141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82</v>
      </c>
      <c r="BK111" s="230">
        <f>ROUND(I111*H111,2)</f>
        <v>0</v>
      </c>
      <c r="BL111" s="22" t="s">
        <v>161</v>
      </c>
      <c r="BM111" s="22" t="s">
        <v>502</v>
      </c>
    </row>
    <row r="112" s="1" customFormat="1" ht="25.5" customHeight="1">
      <c r="B112" s="44"/>
      <c r="C112" s="219" t="s">
        <v>265</v>
      </c>
      <c r="D112" s="219" t="s">
        <v>144</v>
      </c>
      <c r="E112" s="220" t="s">
        <v>503</v>
      </c>
      <c r="F112" s="221" t="s">
        <v>504</v>
      </c>
      <c r="G112" s="222" t="s">
        <v>230</v>
      </c>
      <c r="H112" s="223">
        <v>0.040000000000000001</v>
      </c>
      <c r="I112" s="224"/>
      <c r="J112" s="225">
        <f>ROUND(I112*H112,2)</f>
        <v>0</v>
      </c>
      <c r="K112" s="221" t="s">
        <v>147</v>
      </c>
      <c r="L112" s="70"/>
      <c r="M112" s="226" t="s">
        <v>21</v>
      </c>
      <c r="N112" s="227" t="s">
        <v>45</v>
      </c>
      <c r="O112" s="45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AR112" s="22" t="s">
        <v>161</v>
      </c>
      <c r="AT112" s="22" t="s">
        <v>144</v>
      </c>
      <c r="AU112" s="22" t="s">
        <v>84</v>
      </c>
      <c r="AY112" s="22" t="s">
        <v>141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82</v>
      </c>
      <c r="BK112" s="230">
        <f>ROUND(I112*H112,2)</f>
        <v>0</v>
      </c>
      <c r="BL112" s="22" t="s">
        <v>161</v>
      </c>
      <c r="BM112" s="22" t="s">
        <v>505</v>
      </c>
    </row>
    <row r="113" s="11" customFormat="1">
      <c r="B113" s="248"/>
      <c r="C113" s="249"/>
      <c r="D113" s="245" t="s">
        <v>475</v>
      </c>
      <c r="E113" s="249"/>
      <c r="F113" s="250" t="s">
        <v>506</v>
      </c>
      <c r="G113" s="249"/>
      <c r="H113" s="251">
        <v>0.040000000000000001</v>
      </c>
      <c r="I113" s="252"/>
      <c r="J113" s="249"/>
      <c r="K113" s="249"/>
      <c r="L113" s="253"/>
      <c r="M113" s="254"/>
      <c r="N113" s="255"/>
      <c r="O113" s="255"/>
      <c r="P113" s="255"/>
      <c r="Q113" s="255"/>
      <c r="R113" s="255"/>
      <c r="S113" s="255"/>
      <c r="T113" s="256"/>
      <c r="AT113" s="257" t="s">
        <v>475</v>
      </c>
      <c r="AU113" s="257" t="s">
        <v>84</v>
      </c>
      <c r="AV113" s="11" t="s">
        <v>84</v>
      </c>
      <c r="AW113" s="11" t="s">
        <v>6</v>
      </c>
      <c r="AX113" s="11" t="s">
        <v>82</v>
      </c>
      <c r="AY113" s="257" t="s">
        <v>141</v>
      </c>
    </row>
    <row r="114" s="1" customFormat="1" ht="16.5" customHeight="1">
      <c r="B114" s="44"/>
      <c r="C114" s="235" t="s">
        <v>269</v>
      </c>
      <c r="D114" s="235" t="s">
        <v>270</v>
      </c>
      <c r="E114" s="236" t="s">
        <v>507</v>
      </c>
      <c r="F114" s="237" t="s">
        <v>508</v>
      </c>
      <c r="G114" s="238" t="s">
        <v>343</v>
      </c>
      <c r="H114" s="239">
        <v>40.200000000000003</v>
      </c>
      <c r="I114" s="240"/>
      <c r="J114" s="241">
        <f>ROUND(I114*H114,2)</f>
        <v>0</v>
      </c>
      <c r="K114" s="237" t="s">
        <v>147</v>
      </c>
      <c r="L114" s="242"/>
      <c r="M114" s="243" t="s">
        <v>21</v>
      </c>
      <c r="N114" s="244" t="s">
        <v>45</v>
      </c>
      <c r="O114" s="45"/>
      <c r="P114" s="228">
        <f>O114*H114</f>
        <v>0</v>
      </c>
      <c r="Q114" s="228">
        <v>0.001</v>
      </c>
      <c r="R114" s="228">
        <f>Q114*H114</f>
        <v>0.040200000000000007</v>
      </c>
      <c r="S114" s="228">
        <v>0</v>
      </c>
      <c r="T114" s="229">
        <f>S114*H114</f>
        <v>0</v>
      </c>
      <c r="AR114" s="22" t="s">
        <v>206</v>
      </c>
      <c r="AT114" s="22" t="s">
        <v>270</v>
      </c>
      <c r="AU114" s="22" t="s">
        <v>84</v>
      </c>
      <c r="AY114" s="22" t="s">
        <v>141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82</v>
      </c>
      <c r="BK114" s="230">
        <f>ROUND(I114*H114,2)</f>
        <v>0</v>
      </c>
      <c r="BL114" s="22" t="s">
        <v>161</v>
      </c>
      <c r="BM114" s="22" t="s">
        <v>509</v>
      </c>
    </row>
    <row r="115" s="1" customFormat="1" ht="16.5" customHeight="1">
      <c r="B115" s="44"/>
      <c r="C115" s="219" t="s">
        <v>274</v>
      </c>
      <c r="D115" s="219" t="s">
        <v>144</v>
      </c>
      <c r="E115" s="220" t="s">
        <v>510</v>
      </c>
      <c r="F115" s="221" t="s">
        <v>511</v>
      </c>
      <c r="G115" s="222" t="s">
        <v>183</v>
      </c>
      <c r="H115" s="223">
        <v>1238</v>
      </c>
      <c r="I115" s="224"/>
      <c r="J115" s="225">
        <f>ROUND(I115*H115,2)</f>
        <v>0</v>
      </c>
      <c r="K115" s="221" t="s">
        <v>147</v>
      </c>
      <c r="L115" s="70"/>
      <c r="M115" s="226" t="s">
        <v>21</v>
      </c>
      <c r="N115" s="227" t="s">
        <v>45</v>
      </c>
      <c r="O115" s="45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AR115" s="22" t="s">
        <v>161</v>
      </c>
      <c r="AT115" s="22" t="s">
        <v>144</v>
      </c>
      <c r="AU115" s="22" t="s">
        <v>84</v>
      </c>
      <c r="AY115" s="22" t="s">
        <v>141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2" t="s">
        <v>82</v>
      </c>
      <c r="BK115" s="230">
        <f>ROUND(I115*H115,2)</f>
        <v>0</v>
      </c>
      <c r="BL115" s="22" t="s">
        <v>161</v>
      </c>
      <c r="BM115" s="22" t="s">
        <v>512</v>
      </c>
    </row>
    <row r="116" s="1" customFormat="1" ht="16.5" customHeight="1">
      <c r="B116" s="44"/>
      <c r="C116" s="219" t="s">
        <v>278</v>
      </c>
      <c r="D116" s="219" t="s">
        <v>144</v>
      </c>
      <c r="E116" s="220" t="s">
        <v>513</v>
      </c>
      <c r="F116" s="221" t="s">
        <v>514</v>
      </c>
      <c r="G116" s="222" t="s">
        <v>183</v>
      </c>
      <c r="H116" s="223">
        <v>1238</v>
      </c>
      <c r="I116" s="224"/>
      <c r="J116" s="225">
        <f>ROUND(I116*H116,2)</f>
        <v>0</v>
      </c>
      <c r="K116" s="221" t="s">
        <v>147</v>
      </c>
      <c r="L116" s="70"/>
      <c r="M116" s="226" t="s">
        <v>21</v>
      </c>
      <c r="N116" s="227" t="s">
        <v>45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161</v>
      </c>
      <c r="AT116" s="22" t="s">
        <v>144</v>
      </c>
      <c r="AU116" s="22" t="s">
        <v>84</v>
      </c>
      <c r="AY116" s="22" t="s">
        <v>141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82</v>
      </c>
      <c r="BK116" s="230">
        <f>ROUND(I116*H116,2)</f>
        <v>0</v>
      </c>
      <c r="BL116" s="22" t="s">
        <v>161</v>
      </c>
      <c r="BM116" s="22" t="s">
        <v>515</v>
      </c>
    </row>
    <row r="117" s="1" customFormat="1" ht="16.5" customHeight="1">
      <c r="B117" s="44"/>
      <c r="C117" s="219" t="s">
        <v>282</v>
      </c>
      <c r="D117" s="219" t="s">
        <v>144</v>
      </c>
      <c r="E117" s="220" t="s">
        <v>516</v>
      </c>
      <c r="F117" s="221" t="s">
        <v>517</v>
      </c>
      <c r="G117" s="222" t="s">
        <v>213</v>
      </c>
      <c r="H117" s="223">
        <v>61.899999999999999</v>
      </c>
      <c r="I117" s="224"/>
      <c r="J117" s="225">
        <f>ROUND(I117*H117,2)</f>
        <v>0</v>
      </c>
      <c r="K117" s="221" t="s">
        <v>147</v>
      </c>
      <c r="L117" s="70"/>
      <c r="M117" s="226" t="s">
        <v>21</v>
      </c>
      <c r="N117" s="227" t="s">
        <v>45</v>
      </c>
      <c r="O117" s="45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AR117" s="22" t="s">
        <v>161</v>
      </c>
      <c r="AT117" s="22" t="s">
        <v>144</v>
      </c>
      <c r="AU117" s="22" t="s">
        <v>84</v>
      </c>
      <c r="AY117" s="22" t="s">
        <v>141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82</v>
      </c>
      <c r="BK117" s="230">
        <f>ROUND(I117*H117,2)</f>
        <v>0</v>
      </c>
      <c r="BL117" s="22" t="s">
        <v>161</v>
      </c>
      <c r="BM117" s="22" t="s">
        <v>518</v>
      </c>
    </row>
    <row r="118" s="1" customFormat="1" ht="25.5" customHeight="1">
      <c r="B118" s="44"/>
      <c r="C118" s="219" t="s">
        <v>286</v>
      </c>
      <c r="D118" s="219" t="s">
        <v>144</v>
      </c>
      <c r="E118" s="220" t="s">
        <v>519</v>
      </c>
      <c r="F118" s="221" t="s">
        <v>520</v>
      </c>
      <c r="G118" s="222" t="s">
        <v>230</v>
      </c>
      <c r="H118" s="223">
        <v>0.070999999999999994</v>
      </c>
      <c r="I118" s="224"/>
      <c r="J118" s="225">
        <f>ROUND(I118*H118,2)</f>
        <v>0</v>
      </c>
      <c r="K118" s="221" t="s">
        <v>147</v>
      </c>
      <c r="L118" s="70"/>
      <c r="M118" s="226" t="s">
        <v>21</v>
      </c>
      <c r="N118" s="227" t="s">
        <v>45</v>
      </c>
      <c r="O118" s="45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AR118" s="22" t="s">
        <v>161</v>
      </c>
      <c r="AT118" s="22" t="s">
        <v>144</v>
      </c>
      <c r="AU118" s="22" t="s">
        <v>84</v>
      </c>
      <c r="AY118" s="22" t="s">
        <v>141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2" t="s">
        <v>82</v>
      </c>
      <c r="BK118" s="230">
        <f>ROUND(I118*H118,2)</f>
        <v>0</v>
      </c>
      <c r="BL118" s="22" t="s">
        <v>161</v>
      </c>
      <c r="BM118" s="22" t="s">
        <v>521</v>
      </c>
    </row>
    <row r="119" s="10" customFormat="1" ht="29.88" customHeight="1">
      <c r="B119" s="203"/>
      <c r="C119" s="204"/>
      <c r="D119" s="205" t="s">
        <v>73</v>
      </c>
      <c r="E119" s="217" t="s">
        <v>522</v>
      </c>
      <c r="F119" s="217" t="s">
        <v>523</v>
      </c>
      <c r="G119" s="204"/>
      <c r="H119" s="204"/>
      <c r="I119" s="207"/>
      <c r="J119" s="218">
        <f>BK119</f>
        <v>0</v>
      </c>
      <c r="K119" s="204"/>
      <c r="L119" s="209"/>
      <c r="M119" s="210"/>
      <c r="N119" s="211"/>
      <c r="O119" s="211"/>
      <c r="P119" s="212">
        <f>SUM(P120:P136)</f>
        <v>0</v>
      </c>
      <c r="Q119" s="211"/>
      <c r="R119" s="212">
        <f>SUM(R120:R136)</f>
        <v>9.1781000000000006</v>
      </c>
      <c r="S119" s="211"/>
      <c r="T119" s="213">
        <f>SUM(T120:T136)</f>
        <v>0</v>
      </c>
      <c r="AR119" s="214" t="s">
        <v>82</v>
      </c>
      <c r="AT119" s="215" t="s">
        <v>73</v>
      </c>
      <c r="AU119" s="215" t="s">
        <v>82</v>
      </c>
      <c r="AY119" s="214" t="s">
        <v>141</v>
      </c>
      <c r="BK119" s="216">
        <f>SUM(BK120:BK136)</f>
        <v>0</v>
      </c>
    </row>
    <row r="120" s="1" customFormat="1" ht="25.5" customHeight="1">
      <c r="B120" s="44"/>
      <c r="C120" s="219" t="s">
        <v>290</v>
      </c>
      <c r="D120" s="219" t="s">
        <v>144</v>
      </c>
      <c r="E120" s="220" t="s">
        <v>524</v>
      </c>
      <c r="F120" s="221" t="s">
        <v>525</v>
      </c>
      <c r="G120" s="222" t="s">
        <v>238</v>
      </c>
      <c r="H120" s="223">
        <v>14</v>
      </c>
      <c r="I120" s="224"/>
      <c r="J120" s="225">
        <f>ROUND(I120*H120,2)</f>
        <v>0</v>
      </c>
      <c r="K120" s="221" t="s">
        <v>147</v>
      </c>
      <c r="L120" s="70"/>
      <c r="M120" s="226" t="s">
        <v>21</v>
      </c>
      <c r="N120" s="227" t="s">
        <v>45</v>
      </c>
      <c r="O120" s="4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2" t="s">
        <v>161</v>
      </c>
      <c r="AT120" s="22" t="s">
        <v>144</v>
      </c>
      <c r="AU120" s="22" t="s">
        <v>84</v>
      </c>
      <c r="AY120" s="22" t="s">
        <v>141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82</v>
      </c>
      <c r="BK120" s="230">
        <f>ROUND(I120*H120,2)</f>
        <v>0</v>
      </c>
      <c r="BL120" s="22" t="s">
        <v>161</v>
      </c>
      <c r="BM120" s="22" t="s">
        <v>526</v>
      </c>
    </row>
    <row r="121" s="1" customFormat="1" ht="16.5" customHeight="1">
      <c r="B121" s="44"/>
      <c r="C121" s="235" t="s">
        <v>294</v>
      </c>
      <c r="D121" s="235" t="s">
        <v>270</v>
      </c>
      <c r="E121" s="236" t="s">
        <v>527</v>
      </c>
      <c r="F121" s="237" t="s">
        <v>528</v>
      </c>
      <c r="G121" s="238" t="s">
        <v>213</v>
      </c>
      <c r="H121" s="239">
        <v>14</v>
      </c>
      <c r="I121" s="240"/>
      <c r="J121" s="241">
        <f>ROUND(I121*H121,2)</f>
        <v>0</v>
      </c>
      <c r="K121" s="237" t="s">
        <v>147</v>
      </c>
      <c r="L121" s="242"/>
      <c r="M121" s="243" t="s">
        <v>21</v>
      </c>
      <c r="N121" s="244" t="s">
        <v>45</v>
      </c>
      <c r="O121" s="45"/>
      <c r="P121" s="228">
        <f>O121*H121</f>
        <v>0</v>
      </c>
      <c r="Q121" s="228">
        <v>0.22</v>
      </c>
      <c r="R121" s="228">
        <f>Q121*H121</f>
        <v>3.0800000000000001</v>
      </c>
      <c r="S121" s="228">
        <v>0</v>
      </c>
      <c r="T121" s="229">
        <f>S121*H121</f>
        <v>0</v>
      </c>
      <c r="AR121" s="22" t="s">
        <v>206</v>
      </c>
      <c r="AT121" s="22" t="s">
        <v>270</v>
      </c>
      <c r="AU121" s="22" t="s">
        <v>84</v>
      </c>
      <c r="AY121" s="22" t="s">
        <v>141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2" t="s">
        <v>82</v>
      </c>
      <c r="BK121" s="230">
        <f>ROUND(I121*H121,2)</f>
        <v>0</v>
      </c>
      <c r="BL121" s="22" t="s">
        <v>161</v>
      </c>
      <c r="BM121" s="22" t="s">
        <v>529</v>
      </c>
    </row>
    <row r="122" s="11" customFormat="1">
      <c r="B122" s="248"/>
      <c r="C122" s="249"/>
      <c r="D122" s="245" t="s">
        <v>475</v>
      </c>
      <c r="E122" s="258" t="s">
        <v>21</v>
      </c>
      <c r="F122" s="250" t="s">
        <v>530</v>
      </c>
      <c r="G122" s="249"/>
      <c r="H122" s="251">
        <v>14</v>
      </c>
      <c r="I122" s="252"/>
      <c r="J122" s="249"/>
      <c r="K122" s="249"/>
      <c r="L122" s="253"/>
      <c r="M122" s="254"/>
      <c r="N122" s="255"/>
      <c r="O122" s="255"/>
      <c r="P122" s="255"/>
      <c r="Q122" s="255"/>
      <c r="R122" s="255"/>
      <c r="S122" s="255"/>
      <c r="T122" s="256"/>
      <c r="AT122" s="257" t="s">
        <v>475</v>
      </c>
      <c r="AU122" s="257" t="s">
        <v>84</v>
      </c>
      <c r="AV122" s="11" t="s">
        <v>84</v>
      </c>
      <c r="AW122" s="11" t="s">
        <v>37</v>
      </c>
      <c r="AX122" s="11" t="s">
        <v>82</v>
      </c>
      <c r="AY122" s="257" t="s">
        <v>141</v>
      </c>
    </row>
    <row r="123" s="1" customFormat="1" ht="25.5" customHeight="1">
      <c r="B123" s="44"/>
      <c r="C123" s="219" t="s">
        <v>299</v>
      </c>
      <c r="D123" s="219" t="s">
        <v>144</v>
      </c>
      <c r="E123" s="220" t="s">
        <v>531</v>
      </c>
      <c r="F123" s="221" t="s">
        <v>532</v>
      </c>
      <c r="G123" s="222" t="s">
        <v>238</v>
      </c>
      <c r="H123" s="223">
        <v>14</v>
      </c>
      <c r="I123" s="224"/>
      <c r="J123" s="225">
        <f>ROUND(I123*H123,2)</f>
        <v>0</v>
      </c>
      <c r="K123" s="221" t="s">
        <v>147</v>
      </c>
      <c r="L123" s="70"/>
      <c r="M123" s="226" t="s">
        <v>21</v>
      </c>
      <c r="N123" s="227" t="s">
        <v>45</v>
      </c>
      <c r="O123" s="45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AR123" s="22" t="s">
        <v>161</v>
      </c>
      <c r="AT123" s="22" t="s">
        <v>144</v>
      </c>
      <c r="AU123" s="22" t="s">
        <v>84</v>
      </c>
      <c r="AY123" s="22" t="s">
        <v>141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22" t="s">
        <v>82</v>
      </c>
      <c r="BK123" s="230">
        <f>ROUND(I123*H123,2)</f>
        <v>0</v>
      </c>
      <c r="BL123" s="22" t="s">
        <v>161</v>
      </c>
      <c r="BM123" s="22" t="s">
        <v>533</v>
      </c>
    </row>
    <row r="124" s="1" customFormat="1" ht="16.5" customHeight="1">
      <c r="B124" s="44"/>
      <c r="C124" s="235" t="s">
        <v>303</v>
      </c>
      <c r="D124" s="235" t="s">
        <v>270</v>
      </c>
      <c r="E124" s="236" t="s">
        <v>534</v>
      </c>
      <c r="F124" s="237" t="s">
        <v>535</v>
      </c>
      <c r="G124" s="238" t="s">
        <v>238</v>
      </c>
      <c r="H124" s="239">
        <v>7</v>
      </c>
      <c r="I124" s="240"/>
      <c r="J124" s="241">
        <f>ROUND(I124*H124,2)</f>
        <v>0</v>
      </c>
      <c r="K124" s="237" t="s">
        <v>21</v>
      </c>
      <c r="L124" s="242"/>
      <c r="M124" s="243" t="s">
        <v>21</v>
      </c>
      <c r="N124" s="244" t="s">
        <v>45</v>
      </c>
      <c r="O124" s="45"/>
      <c r="P124" s="228">
        <f>O124*H124</f>
        <v>0</v>
      </c>
      <c r="Q124" s="228">
        <v>0.029999999999999999</v>
      </c>
      <c r="R124" s="228">
        <f>Q124*H124</f>
        <v>0.20999999999999999</v>
      </c>
      <c r="S124" s="228">
        <v>0</v>
      </c>
      <c r="T124" s="229">
        <f>S124*H124</f>
        <v>0</v>
      </c>
      <c r="AR124" s="22" t="s">
        <v>206</v>
      </c>
      <c r="AT124" s="22" t="s">
        <v>270</v>
      </c>
      <c r="AU124" s="22" t="s">
        <v>84</v>
      </c>
      <c r="AY124" s="22" t="s">
        <v>141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82</v>
      </c>
      <c r="BK124" s="230">
        <f>ROUND(I124*H124,2)</f>
        <v>0</v>
      </c>
      <c r="BL124" s="22" t="s">
        <v>161</v>
      </c>
      <c r="BM124" s="22" t="s">
        <v>536</v>
      </c>
    </row>
    <row r="125" s="1" customFormat="1" ht="25.5" customHeight="1">
      <c r="B125" s="44"/>
      <c r="C125" s="235" t="s">
        <v>308</v>
      </c>
      <c r="D125" s="235" t="s">
        <v>270</v>
      </c>
      <c r="E125" s="236" t="s">
        <v>537</v>
      </c>
      <c r="F125" s="237" t="s">
        <v>538</v>
      </c>
      <c r="G125" s="238" t="s">
        <v>238</v>
      </c>
      <c r="H125" s="239">
        <v>3</v>
      </c>
      <c r="I125" s="240"/>
      <c r="J125" s="241">
        <f>ROUND(I125*H125,2)</f>
        <v>0</v>
      </c>
      <c r="K125" s="237" t="s">
        <v>21</v>
      </c>
      <c r="L125" s="242"/>
      <c r="M125" s="243" t="s">
        <v>21</v>
      </c>
      <c r="N125" s="244" t="s">
        <v>45</v>
      </c>
      <c r="O125" s="45"/>
      <c r="P125" s="228">
        <f>O125*H125</f>
        <v>0</v>
      </c>
      <c r="Q125" s="228">
        <v>0.029999999999999999</v>
      </c>
      <c r="R125" s="228">
        <f>Q125*H125</f>
        <v>0.089999999999999997</v>
      </c>
      <c r="S125" s="228">
        <v>0</v>
      </c>
      <c r="T125" s="229">
        <f>S125*H125</f>
        <v>0</v>
      </c>
      <c r="AR125" s="22" t="s">
        <v>206</v>
      </c>
      <c r="AT125" s="22" t="s">
        <v>270</v>
      </c>
      <c r="AU125" s="22" t="s">
        <v>84</v>
      </c>
      <c r="AY125" s="22" t="s">
        <v>141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82</v>
      </c>
      <c r="BK125" s="230">
        <f>ROUND(I125*H125,2)</f>
        <v>0</v>
      </c>
      <c r="BL125" s="22" t="s">
        <v>161</v>
      </c>
      <c r="BM125" s="22" t="s">
        <v>539</v>
      </c>
    </row>
    <row r="126" s="1" customFormat="1" ht="16.5" customHeight="1">
      <c r="B126" s="44"/>
      <c r="C126" s="235" t="s">
        <v>312</v>
      </c>
      <c r="D126" s="235" t="s">
        <v>270</v>
      </c>
      <c r="E126" s="236" t="s">
        <v>540</v>
      </c>
      <c r="F126" s="237" t="s">
        <v>541</v>
      </c>
      <c r="G126" s="238" t="s">
        <v>238</v>
      </c>
      <c r="H126" s="239">
        <v>4</v>
      </c>
      <c r="I126" s="240"/>
      <c r="J126" s="241">
        <f>ROUND(I126*H126,2)</f>
        <v>0</v>
      </c>
      <c r="K126" s="237" t="s">
        <v>21</v>
      </c>
      <c r="L126" s="242"/>
      <c r="M126" s="243" t="s">
        <v>21</v>
      </c>
      <c r="N126" s="244" t="s">
        <v>45</v>
      </c>
      <c r="O126" s="45"/>
      <c r="P126" s="228">
        <f>O126*H126</f>
        <v>0</v>
      </c>
      <c r="Q126" s="228">
        <v>0.029999999999999999</v>
      </c>
      <c r="R126" s="228">
        <f>Q126*H126</f>
        <v>0.12</v>
      </c>
      <c r="S126" s="228">
        <v>0</v>
      </c>
      <c r="T126" s="229">
        <f>S126*H126</f>
        <v>0</v>
      </c>
      <c r="AR126" s="22" t="s">
        <v>206</v>
      </c>
      <c r="AT126" s="22" t="s">
        <v>270</v>
      </c>
      <c r="AU126" s="22" t="s">
        <v>84</v>
      </c>
      <c r="AY126" s="22" t="s">
        <v>141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2" t="s">
        <v>82</v>
      </c>
      <c r="BK126" s="230">
        <f>ROUND(I126*H126,2)</f>
        <v>0</v>
      </c>
      <c r="BL126" s="22" t="s">
        <v>161</v>
      </c>
      <c r="BM126" s="22" t="s">
        <v>542</v>
      </c>
    </row>
    <row r="127" s="1" customFormat="1" ht="16.5" customHeight="1">
      <c r="B127" s="44"/>
      <c r="C127" s="219" t="s">
        <v>316</v>
      </c>
      <c r="D127" s="219" t="s">
        <v>144</v>
      </c>
      <c r="E127" s="220" t="s">
        <v>543</v>
      </c>
      <c r="F127" s="221" t="s">
        <v>544</v>
      </c>
      <c r="G127" s="222" t="s">
        <v>238</v>
      </c>
      <c r="H127" s="223">
        <v>42</v>
      </c>
      <c r="I127" s="224"/>
      <c r="J127" s="225">
        <f>ROUND(I127*H127,2)</f>
        <v>0</v>
      </c>
      <c r="K127" s="221" t="s">
        <v>147</v>
      </c>
      <c r="L127" s="70"/>
      <c r="M127" s="226" t="s">
        <v>21</v>
      </c>
      <c r="N127" s="227" t="s">
        <v>45</v>
      </c>
      <c r="O127" s="45"/>
      <c r="P127" s="228">
        <f>O127*H127</f>
        <v>0</v>
      </c>
      <c r="Q127" s="228">
        <v>5.0000000000000002E-05</v>
      </c>
      <c r="R127" s="228">
        <f>Q127*H127</f>
        <v>0.0021000000000000003</v>
      </c>
      <c r="S127" s="228">
        <v>0</v>
      </c>
      <c r="T127" s="229">
        <f>S127*H127</f>
        <v>0</v>
      </c>
      <c r="AR127" s="22" t="s">
        <v>161</v>
      </c>
      <c r="AT127" s="22" t="s">
        <v>144</v>
      </c>
      <c r="AU127" s="22" t="s">
        <v>84</v>
      </c>
      <c r="AY127" s="22" t="s">
        <v>141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2" t="s">
        <v>82</v>
      </c>
      <c r="BK127" s="230">
        <f>ROUND(I127*H127,2)</f>
        <v>0</v>
      </c>
      <c r="BL127" s="22" t="s">
        <v>161</v>
      </c>
      <c r="BM127" s="22" t="s">
        <v>545</v>
      </c>
    </row>
    <row r="128" s="1" customFormat="1" ht="16.5" customHeight="1">
      <c r="B128" s="44"/>
      <c r="C128" s="235" t="s">
        <v>320</v>
      </c>
      <c r="D128" s="235" t="s">
        <v>270</v>
      </c>
      <c r="E128" s="236" t="s">
        <v>546</v>
      </c>
      <c r="F128" s="237" t="s">
        <v>547</v>
      </c>
      <c r="G128" s="238" t="s">
        <v>213</v>
      </c>
      <c r="H128" s="239">
        <v>0.42199999999999999</v>
      </c>
      <c r="I128" s="240"/>
      <c r="J128" s="241">
        <f>ROUND(I128*H128,2)</f>
        <v>0</v>
      </c>
      <c r="K128" s="237" t="s">
        <v>147</v>
      </c>
      <c r="L128" s="242"/>
      <c r="M128" s="243" t="s">
        <v>21</v>
      </c>
      <c r="N128" s="244" t="s">
        <v>45</v>
      </c>
      <c r="O128" s="45"/>
      <c r="P128" s="228">
        <f>O128*H128</f>
        <v>0</v>
      </c>
      <c r="Q128" s="228">
        <v>0.65000000000000002</v>
      </c>
      <c r="R128" s="228">
        <f>Q128*H128</f>
        <v>0.27429999999999999</v>
      </c>
      <c r="S128" s="228">
        <v>0</v>
      </c>
      <c r="T128" s="229">
        <f>S128*H128</f>
        <v>0</v>
      </c>
      <c r="AR128" s="22" t="s">
        <v>206</v>
      </c>
      <c r="AT128" s="22" t="s">
        <v>270</v>
      </c>
      <c r="AU128" s="22" t="s">
        <v>84</v>
      </c>
      <c r="AY128" s="22" t="s">
        <v>141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2" t="s">
        <v>82</v>
      </c>
      <c r="BK128" s="230">
        <f>ROUND(I128*H128,2)</f>
        <v>0</v>
      </c>
      <c r="BL128" s="22" t="s">
        <v>161</v>
      </c>
      <c r="BM128" s="22" t="s">
        <v>548</v>
      </c>
    </row>
    <row r="129" s="1" customFormat="1" ht="16.5" customHeight="1">
      <c r="B129" s="44"/>
      <c r="C129" s="219" t="s">
        <v>324</v>
      </c>
      <c r="D129" s="219" t="s">
        <v>144</v>
      </c>
      <c r="E129" s="220" t="s">
        <v>549</v>
      </c>
      <c r="F129" s="221" t="s">
        <v>550</v>
      </c>
      <c r="G129" s="222" t="s">
        <v>238</v>
      </c>
      <c r="H129" s="223">
        <v>14</v>
      </c>
      <c r="I129" s="224"/>
      <c r="J129" s="225">
        <f>ROUND(I129*H129,2)</f>
        <v>0</v>
      </c>
      <c r="K129" s="221" t="s">
        <v>147</v>
      </c>
      <c r="L129" s="70"/>
      <c r="M129" s="226" t="s">
        <v>21</v>
      </c>
      <c r="N129" s="227" t="s">
        <v>45</v>
      </c>
      <c r="O129" s="45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AR129" s="22" t="s">
        <v>161</v>
      </c>
      <c r="AT129" s="22" t="s">
        <v>144</v>
      </c>
      <c r="AU129" s="22" t="s">
        <v>84</v>
      </c>
      <c r="AY129" s="22" t="s">
        <v>141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22" t="s">
        <v>82</v>
      </c>
      <c r="BK129" s="230">
        <f>ROUND(I129*H129,2)</f>
        <v>0</v>
      </c>
      <c r="BL129" s="22" t="s">
        <v>161</v>
      </c>
      <c r="BM129" s="22" t="s">
        <v>551</v>
      </c>
    </row>
    <row r="130" s="1" customFormat="1" ht="25.5" customHeight="1">
      <c r="B130" s="44"/>
      <c r="C130" s="219" t="s">
        <v>328</v>
      </c>
      <c r="D130" s="219" t="s">
        <v>144</v>
      </c>
      <c r="E130" s="220" t="s">
        <v>552</v>
      </c>
      <c r="F130" s="221" t="s">
        <v>553</v>
      </c>
      <c r="G130" s="222" t="s">
        <v>238</v>
      </c>
      <c r="H130" s="223">
        <v>14</v>
      </c>
      <c r="I130" s="224"/>
      <c r="J130" s="225">
        <f>ROUND(I130*H130,2)</f>
        <v>0</v>
      </c>
      <c r="K130" s="221" t="s">
        <v>147</v>
      </c>
      <c r="L130" s="70"/>
      <c r="M130" s="226" t="s">
        <v>21</v>
      </c>
      <c r="N130" s="227" t="s">
        <v>45</v>
      </c>
      <c r="O130" s="45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AR130" s="22" t="s">
        <v>161</v>
      </c>
      <c r="AT130" s="22" t="s">
        <v>144</v>
      </c>
      <c r="AU130" s="22" t="s">
        <v>84</v>
      </c>
      <c r="AY130" s="22" t="s">
        <v>141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22" t="s">
        <v>82</v>
      </c>
      <c r="BK130" s="230">
        <f>ROUND(I130*H130,2)</f>
        <v>0</v>
      </c>
      <c r="BL130" s="22" t="s">
        <v>161</v>
      </c>
      <c r="BM130" s="22" t="s">
        <v>554</v>
      </c>
    </row>
    <row r="131" s="1" customFormat="1" ht="16.5" customHeight="1">
      <c r="B131" s="44"/>
      <c r="C131" s="235" t="s">
        <v>330</v>
      </c>
      <c r="D131" s="235" t="s">
        <v>270</v>
      </c>
      <c r="E131" s="236" t="s">
        <v>555</v>
      </c>
      <c r="F131" s="237" t="s">
        <v>556</v>
      </c>
      <c r="G131" s="238" t="s">
        <v>213</v>
      </c>
      <c r="H131" s="239">
        <v>2.7000000000000002</v>
      </c>
      <c r="I131" s="240"/>
      <c r="J131" s="241">
        <f>ROUND(I131*H131,2)</f>
        <v>0</v>
      </c>
      <c r="K131" s="237" t="s">
        <v>21</v>
      </c>
      <c r="L131" s="242"/>
      <c r="M131" s="243" t="s">
        <v>21</v>
      </c>
      <c r="N131" s="244" t="s">
        <v>45</v>
      </c>
      <c r="O131" s="45"/>
      <c r="P131" s="228">
        <f>O131*H131</f>
        <v>0</v>
      </c>
      <c r="Q131" s="228">
        <v>2</v>
      </c>
      <c r="R131" s="228">
        <f>Q131*H131</f>
        <v>5.4000000000000004</v>
      </c>
      <c r="S131" s="228">
        <v>0</v>
      </c>
      <c r="T131" s="229">
        <f>S131*H131</f>
        <v>0</v>
      </c>
      <c r="AR131" s="22" t="s">
        <v>206</v>
      </c>
      <c r="AT131" s="22" t="s">
        <v>270</v>
      </c>
      <c r="AU131" s="22" t="s">
        <v>84</v>
      </c>
      <c r="AY131" s="22" t="s">
        <v>141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2" t="s">
        <v>82</v>
      </c>
      <c r="BK131" s="230">
        <f>ROUND(I131*H131,2)</f>
        <v>0</v>
      </c>
      <c r="BL131" s="22" t="s">
        <v>161</v>
      </c>
      <c r="BM131" s="22" t="s">
        <v>557</v>
      </c>
    </row>
    <row r="132" s="1" customFormat="1" ht="25.5" customHeight="1">
      <c r="B132" s="44"/>
      <c r="C132" s="219" t="s">
        <v>334</v>
      </c>
      <c r="D132" s="219" t="s">
        <v>144</v>
      </c>
      <c r="E132" s="220" t="s">
        <v>558</v>
      </c>
      <c r="F132" s="221" t="s">
        <v>559</v>
      </c>
      <c r="G132" s="222" t="s">
        <v>230</v>
      </c>
      <c r="H132" s="223">
        <v>0.001</v>
      </c>
      <c r="I132" s="224"/>
      <c r="J132" s="225">
        <f>ROUND(I132*H132,2)</f>
        <v>0</v>
      </c>
      <c r="K132" s="221" t="s">
        <v>147</v>
      </c>
      <c r="L132" s="70"/>
      <c r="M132" s="226" t="s">
        <v>21</v>
      </c>
      <c r="N132" s="227" t="s">
        <v>45</v>
      </c>
      <c r="O132" s="45"/>
      <c r="P132" s="228">
        <f>O132*H132</f>
        <v>0</v>
      </c>
      <c r="Q132" s="228">
        <v>1</v>
      </c>
      <c r="R132" s="228">
        <f>Q132*H132</f>
        <v>0.001</v>
      </c>
      <c r="S132" s="228">
        <v>0</v>
      </c>
      <c r="T132" s="229">
        <f>S132*H132</f>
        <v>0</v>
      </c>
      <c r="AR132" s="22" t="s">
        <v>161</v>
      </c>
      <c r="AT132" s="22" t="s">
        <v>144</v>
      </c>
      <c r="AU132" s="22" t="s">
        <v>84</v>
      </c>
      <c r="AY132" s="22" t="s">
        <v>141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2" t="s">
        <v>82</v>
      </c>
      <c r="BK132" s="230">
        <f>ROUND(I132*H132,2)</f>
        <v>0</v>
      </c>
      <c r="BL132" s="22" t="s">
        <v>161</v>
      </c>
      <c r="BM132" s="22" t="s">
        <v>560</v>
      </c>
    </row>
    <row r="133" s="11" customFormat="1">
      <c r="B133" s="248"/>
      <c r="C133" s="249"/>
      <c r="D133" s="245" t="s">
        <v>475</v>
      </c>
      <c r="E133" s="258" t="s">
        <v>21</v>
      </c>
      <c r="F133" s="250" t="s">
        <v>561</v>
      </c>
      <c r="G133" s="249"/>
      <c r="H133" s="251">
        <v>70</v>
      </c>
      <c r="I133" s="252"/>
      <c r="J133" s="249"/>
      <c r="K133" s="249"/>
      <c r="L133" s="253"/>
      <c r="M133" s="254"/>
      <c r="N133" s="255"/>
      <c r="O133" s="255"/>
      <c r="P133" s="255"/>
      <c r="Q133" s="255"/>
      <c r="R133" s="255"/>
      <c r="S133" s="255"/>
      <c r="T133" s="256"/>
      <c r="AT133" s="257" t="s">
        <v>475</v>
      </c>
      <c r="AU133" s="257" t="s">
        <v>84</v>
      </c>
      <c r="AV133" s="11" t="s">
        <v>84</v>
      </c>
      <c r="AW133" s="11" t="s">
        <v>37</v>
      </c>
      <c r="AX133" s="11" t="s">
        <v>82</v>
      </c>
      <c r="AY133" s="257" t="s">
        <v>141</v>
      </c>
    </row>
    <row r="134" s="11" customFormat="1">
      <c r="B134" s="248"/>
      <c r="C134" s="249"/>
      <c r="D134" s="245" t="s">
        <v>475</v>
      </c>
      <c r="E134" s="249"/>
      <c r="F134" s="250" t="s">
        <v>562</v>
      </c>
      <c r="G134" s="249"/>
      <c r="H134" s="251">
        <v>0.001</v>
      </c>
      <c r="I134" s="252"/>
      <c r="J134" s="249"/>
      <c r="K134" s="249"/>
      <c r="L134" s="253"/>
      <c r="M134" s="254"/>
      <c r="N134" s="255"/>
      <c r="O134" s="255"/>
      <c r="P134" s="255"/>
      <c r="Q134" s="255"/>
      <c r="R134" s="255"/>
      <c r="S134" s="255"/>
      <c r="T134" s="256"/>
      <c r="AT134" s="257" t="s">
        <v>475</v>
      </c>
      <c r="AU134" s="257" t="s">
        <v>84</v>
      </c>
      <c r="AV134" s="11" t="s">
        <v>84</v>
      </c>
      <c r="AW134" s="11" t="s">
        <v>6</v>
      </c>
      <c r="AX134" s="11" t="s">
        <v>82</v>
      </c>
      <c r="AY134" s="257" t="s">
        <v>141</v>
      </c>
    </row>
    <row r="135" s="1" customFormat="1" ht="16.5" customHeight="1">
      <c r="B135" s="44"/>
      <c r="C135" s="235" t="s">
        <v>336</v>
      </c>
      <c r="D135" s="235" t="s">
        <v>270</v>
      </c>
      <c r="E135" s="236" t="s">
        <v>563</v>
      </c>
      <c r="F135" s="237" t="s">
        <v>564</v>
      </c>
      <c r="G135" s="238" t="s">
        <v>238</v>
      </c>
      <c r="H135" s="239">
        <v>70</v>
      </c>
      <c r="I135" s="240"/>
      <c r="J135" s="241">
        <f>ROUND(I135*H135,2)</f>
        <v>0</v>
      </c>
      <c r="K135" s="237" t="s">
        <v>21</v>
      </c>
      <c r="L135" s="242"/>
      <c r="M135" s="243" t="s">
        <v>21</v>
      </c>
      <c r="N135" s="244" t="s">
        <v>45</v>
      </c>
      <c r="O135" s="45"/>
      <c r="P135" s="228">
        <f>O135*H135</f>
        <v>0</v>
      </c>
      <c r="Q135" s="228">
        <v>1.0000000000000001E-05</v>
      </c>
      <c r="R135" s="228">
        <f>Q135*H135</f>
        <v>0.0007000000000000001</v>
      </c>
      <c r="S135" s="228">
        <v>0</v>
      </c>
      <c r="T135" s="229">
        <f>S135*H135</f>
        <v>0</v>
      </c>
      <c r="AR135" s="22" t="s">
        <v>206</v>
      </c>
      <c r="AT135" s="22" t="s">
        <v>270</v>
      </c>
      <c r="AU135" s="22" t="s">
        <v>84</v>
      </c>
      <c r="AY135" s="22" t="s">
        <v>141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2" t="s">
        <v>82</v>
      </c>
      <c r="BK135" s="230">
        <f>ROUND(I135*H135,2)</f>
        <v>0</v>
      </c>
      <c r="BL135" s="22" t="s">
        <v>161</v>
      </c>
      <c r="BM135" s="22" t="s">
        <v>565</v>
      </c>
    </row>
    <row r="136" s="1" customFormat="1" ht="25.5" customHeight="1">
      <c r="B136" s="44"/>
      <c r="C136" s="219" t="s">
        <v>340</v>
      </c>
      <c r="D136" s="219" t="s">
        <v>144</v>
      </c>
      <c r="E136" s="220" t="s">
        <v>519</v>
      </c>
      <c r="F136" s="221" t="s">
        <v>520</v>
      </c>
      <c r="G136" s="222" t="s">
        <v>230</v>
      </c>
      <c r="H136" s="223">
        <v>9.1780000000000008</v>
      </c>
      <c r="I136" s="224"/>
      <c r="J136" s="225">
        <f>ROUND(I136*H136,2)</f>
        <v>0</v>
      </c>
      <c r="K136" s="221" t="s">
        <v>147</v>
      </c>
      <c r="L136" s="70"/>
      <c r="M136" s="226" t="s">
        <v>21</v>
      </c>
      <c r="N136" s="227" t="s">
        <v>45</v>
      </c>
      <c r="O136" s="45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AR136" s="22" t="s">
        <v>161</v>
      </c>
      <c r="AT136" s="22" t="s">
        <v>144</v>
      </c>
      <c r="AU136" s="22" t="s">
        <v>84</v>
      </c>
      <c r="AY136" s="22" t="s">
        <v>141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82</v>
      </c>
      <c r="BK136" s="230">
        <f>ROUND(I136*H136,2)</f>
        <v>0</v>
      </c>
      <c r="BL136" s="22" t="s">
        <v>161</v>
      </c>
      <c r="BM136" s="22" t="s">
        <v>566</v>
      </c>
    </row>
    <row r="137" s="10" customFormat="1" ht="29.88" customHeight="1">
      <c r="B137" s="203"/>
      <c r="C137" s="204"/>
      <c r="D137" s="205" t="s">
        <v>73</v>
      </c>
      <c r="E137" s="217" t="s">
        <v>567</v>
      </c>
      <c r="F137" s="217" t="s">
        <v>568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SUM(P138:P156)</f>
        <v>0</v>
      </c>
      <c r="Q137" s="211"/>
      <c r="R137" s="212">
        <f>SUM(R138:R156)</f>
        <v>2.7144599999999994</v>
      </c>
      <c r="S137" s="211"/>
      <c r="T137" s="213">
        <f>SUM(T138:T156)</f>
        <v>0</v>
      </c>
      <c r="AR137" s="214" t="s">
        <v>82</v>
      </c>
      <c r="AT137" s="215" t="s">
        <v>73</v>
      </c>
      <c r="AU137" s="215" t="s">
        <v>82</v>
      </c>
      <c r="AY137" s="214" t="s">
        <v>141</v>
      </c>
      <c r="BK137" s="216">
        <f>SUM(BK138:BK156)</f>
        <v>0</v>
      </c>
    </row>
    <row r="138" s="1" customFormat="1" ht="25.5" customHeight="1">
      <c r="B138" s="44"/>
      <c r="C138" s="219" t="s">
        <v>345</v>
      </c>
      <c r="D138" s="219" t="s">
        <v>144</v>
      </c>
      <c r="E138" s="220" t="s">
        <v>569</v>
      </c>
      <c r="F138" s="221" t="s">
        <v>570</v>
      </c>
      <c r="G138" s="222" t="s">
        <v>238</v>
      </c>
      <c r="H138" s="223">
        <v>80</v>
      </c>
      <c r="I138" s="224"/>
      <c r="J138" s="225">
        <f>ROUND(I138*H138,2)</f>
        <v>0</v>
      </c>
      <c r="K138" s="221" t="s">
        <v>147</v>
      </c>
      <c r="L138" s="70"/>
      <c r="M138" s="226" t="s">
        <v>21</v>
      </c>
      <c r="N138" s="227" t="s">
        <v>45</v>
      </c>
      <c r="O138" s="45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AR138" s="22" t="s">
        <v>161</v>
      </c>
      <c r="AT138" s="22" t="s">
        <v>144</v>
      </c>
      <c r="AU138" s="22" t="s">
        <v>84</v>
      </c>
      <c r="AY138" s="22" t="s">
        <v>141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" t="s">
        <v>82</v>
      </c>
      <c r="BK138" s="230">
        <f>ROUND(I138*H138,2)</f>
        <v>0</v>
      </c>
      <c r="BL138" s="22" t="s">
        <v>161</v>
      </c>
      <c r="BM138" s="22" t="s">
        <v>571</v>
      </c>
    </row>
    <row r="139" s="1" customFormat="1" ht="16.5" customHeight="1">
      <c r="B139" s="44"/>
      <c r="C139" s="235" t="s">
        <v>349</v>
      </c>
      <c r="D139" s="235" t="s">
        <v>270</v>
      </c>
      <c r="E139" s="236" t="s">
        <v>527</v>
      </c>
      <c r="F139" s="237" t="s">
        <v>528</v>
      </c>
      <c r="G139" s="238" t="s">
        <v>213</v>
      </c>
      <c r="H139" s="239">
        <v>0.80000000000000004</v>
      </c>
      <c r="I139" s="240"/>
      <c r="J139" s="241">
        <f>ROUND(I139*H139,2)</f>
        <v>0</v>
      </c>
      <c r="K139" s="237" t="s">
        <v>147</v>
      </c>
      <c r="L139" s="242"/>
      <c r="M139" s="243" t="s">
        <v>21</v>
      </c>
      <c r="N139" s="244" t="s">
        <v>45</v>
      </c>
      <c r="O139" s="45"/>
      <c r="P139" s="228">
        <f>O139*H139</f>
        <v>0</v>
      </c>
      <c r="Q139" s="228">
        <v>0.22</v>
      </c>
      <c r="R139" s="228">
        <f>Q139*H139</f>
        <v>0.17600000000000002</v>
      </c>
      <c r="S139" s="228">
        <v>0</v>
      </c>
      <c r="T139" s="229">
        <f>S139*H139</f>
        <v>0</v>
      </c>
      <c r="AR139" s="22" t="s">
        <v>206</v>
      </c>
      <c r="AT139" s="22" t="s">
        <v>270</v>
      </c>
      <c r="AU139" s="22" t="s">
        <v>84</v>
      </c>
      <c r="AY139" s="22" t="s">
        <v>141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82</v>
      </c>
      <c r="BK139" s="230">
        <f>ROUND(I139*H139,2)</f>
        <v>0</v>
      </c>
      <c r="BL139" s="22" t="s">
        <v>161</v>
      </c>
      <c r="BM139" s="22" t="s">
        <v>572</v>
      </c>
    </row>
    <row r="140" s="11" customFormat="1">
      <c r="B140" s="248"/>
      <c r="C140" s="249"/>
      <c r="D140" s="245" t="s">
        <v>475</v>
      </c>
      <c r="E140" s="258" t="s">
        <v>21</v>
      </c>
      <c r="F140" s="250" t="s">
        <v>573</v>
      </c>
      <c r="G140" s="249"/>
      <c r="H140" s="251">
        <v>0.80000000000000004</v>
      </c>
      <c r="I140" s="252"/>
      <c r="J140" s="249"/>
      <c r="K140" s="249"/>
      <c r="L140" s="253"/>
      <c r="M140" s="254"/>
      <c r="N140" s="255"/>
      <c r="O140" s="255"/>
      <c r="P140" s="255"/>
      <c r="Q140" s="255"/>
      <c r="R140" s="255"/>
      <c r="S140" s="255"/>
      <c r="T140" s="256"/>
      <c r="AT140" s="257" t="s">
        <v>475</v>
      </c>
      <c r="AU140" s="257" t="s">
        <v>84</v>
      </c>
      <c r="AV140" s="11" t="s">
        <v>84</v>
      </c>
      <c r="AW140" s="11" t="s">
        <v>37</v>
      </c>
      <c r="AX140" s="11" t="s">
        <v>82</v>
      </c>
      <c r="AY140" s="257" t="s">
        <v>141</v>
      </c>
    </row>
    <row r="141" s="1" customFormat="1" ht="25.5" customHeight="1">
      <c r="B141" s="44"/>
      <c r="C141" s="219" t="s">
        <v>353</v>
      </c>
      <c r="D141" s="219" t="s">
        <v>144</v>
      </c>
      <c r="E141" s="220" t="s">
        <v>574</v>
      </c>
      <c r="F141" s="221" t="s">
        <v>575</v>
      </c>
      <c r="G141" s="222" t="s">
        <v>238</v>
      </c>
      <c r="H141" s="223">
        <v>80</v>
      </c>
      <c r="I141" s="224"/>
      <c r="J141" s="225">
        <f>ROUND(I141*H141,2)</f>
        <v>0</v>
      </c>
      <c r="K141" s="221" t="s">
        <v>147</v>
      </c>
      <c r="L141" s="70"/>
      <c r="M141" s="226" t="s">
        <v>21</v>
      </c>
      <c r="N141" s="227" t="s">
        <v>45</v>
      </c>
      <c r="O141" s="45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AR141" s="22" t="s">
        <v>161</v>
      </c>
      <c r="AT141" s="22" t="s">
        <v>144</v>
      </c>
      <c r="AU141" s="22" t="s">
        <v>84</v>
      </c>
      <c r="AY141" s="22" t="s">
        <v>141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2" t="s">
        <v>82</v>
      </c>
      <c r="BK141" s="230">
        <f>ROUND(I141*H141,2)</f>
        <v>0</v>
      </c>
      <c r="BL141" s="22" t="s">
        <v>161</v>
      </c>
      <c r="BM141" s="22" t="s">
        <v>576</v>
      </c>
    </row>
    <row r="142" s="1" customFormat="1" ht="16.5" customHeight="1">
      <c r="B142" s="44"/>
      <c r="C142" s="235" t="s">
        <v>357</v>
      </c>
      <c r="D142" s="235" t="s">
        <v>270</v>
      </c>
      <c r="E142" s="236" t="s">
        <v>577</v>
      </c>
      <c r="F142" s="237" t="s">
        <v>578</v>
      </c>
      <c r="G142" s="238" t="s">
        <v>238</v>
      </c>
      <c r="H142" s="239">
        <v>50</v>
      </c>
      <c r="I142" s="240"/>
      <c r="J142" s="241">
        <f>ROUND(I142*H142,2)</f>
        <v>0</v>
      </c>
      <c r="K142" s="237" t="s">
        <v>21</v>
      </c>
      <c r="L142" s="242"/>
      <c r="M142" s="243" t="s">
        <v>21</v>
      </c>
      <c r="N142" s="244" t="s">
        <v>45</v>
      </c>
      <c r="O142" s="45"/>
      <c r="P142" s="228">
        <f>O142*H142</f>
        <v>0</v>
      </c>
      <c r="Q142" s="228">
        <v>0.0050000000000000001</v>
      </c>
      <c r="R142" s="228">
        <f>Q142*H142</f>
        <v>0.25</v>
      </c>
      <c r="S142" s="228">
        <v>0</v>
      </c>
      <c r="T142" s="229">
        <f>S142*H142</f>
        <v>0</v>
      </c>
      <c r="AR142" s="22" t="s">
        <v>206</v>
      </c>
      <c r="AT142" s="22" t="s">
        <v>270</v>
      </c>
      <c r="AU142" s="22" t="s">
        <v>84</v>
      </c>
      <c r="AY142" s="22" t="s">
        <v>141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22" t="s">
        <v>82</v>
      </c>
      <c r="BK142" s="230">
        <f>ROUND(I142*H142,2)</f>
        <v>0</v>
      </c>
      <c r="BL142" s="22" t="s">
        <v>161</v>
      </c>
      <c r="BM142" s="22" t="s">
        <v>579</v>
      </c>
    </row>
    <row r="143" s="1" customFormat="1" ht="16.5" customHeight="1">
      <c r="B143" s="44"/>
      <c r="C143" s="235" t="s">
        <v>361</v>
      </c>
      <c r="D143" s="235" t="s">
        <v>270</v>
      </c>
      <c r="E143" s="236" t="s">
        <v>580</v>
      </c>
      <c r="F143" s="237" t="s">
        <v>581</v>
      </c>
      <c r="G143" s="238" t="s">
        <v>238</v>
      </c>
      <c r="H143" s="239">
        <v>30</v>
      </c>
      <c r="I143" s="240"/>
      <c r="J143" s="241">
        <f>ROUND(I143*H143,2)</f>
        <v>0</v>
      </c>
      <c r="K143" s="237" t="s">
        <v>21</v>
      </c>
      <c r="L143" s="242"/>
      <c r="M143" s="243" t="s">
        <v>21</v>
      </c>
      <c r="N143" s="244" t="s">
        <v>45</v>
      </c>
      <c r="O143" s="45"/>
      <c r="P143" s="228">
        <f>O143*H143</f>
        <v>0</v>
      </c>
      <c r="Q143" s="228">
        <v>0.0050000000000000001</v>
      </c>
      <c r="R143" s="228">
        <f>Q143*H143</f>
        <v>0.14999999999999999</v>
      </c>
      <c r="S143" s="228">
        <v>0</v>
      </c>
      <c r="T143" s="229">
        <f>S143*H143</f>
        <v>0</v>
      </c>
      <c r="AR143" s="22" t="s">
        <v>206</v>
      </c>
      <c r="AT143" s="22" t="s">
        <v>270</v>
      </c>
      <c r="AU143" s="22" t="s">
        <v>84</v>
      </c>
      <c r="AY143" s="22" t="s">
        <v>141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2" t="s">
        <v>82</v>
      </c>
      <c r="BK143" s="230">
        <f>ROUND(I143*H143,2)</f>
        <v>0</v>
      </c>
      <c r="BL143" s="22" t="s">
        <v>161</v>
      </c>
      <c r="BM143" s="22" t="s">
        <v>582</v>
      </c>
    </row>
    <row r="144" s="1" customFormat="1" ht="16.5" customHeight="1">
      <c r="B144" s="44"/>
      <c r="C144" s="219" t="s">
        <v>365</v>
      </c>
      <c r="D144" s="219" t="s">
        <v>144</v>
      </c>
      <c r="E144" s="220" t="s">
        <v>583</v>
      </c>
      <c r="F144" s="221" t="s">
        <v>584</v>
      </c>
      <c r="G144" s="222" t="s">
        <v>183</v>
      </c>
      <c r="H144" s="223">
        <v>102</v>
      </c>
      <c r="I144" s="224"/>
      <c r="J144" s="225">
        <f>ROUND(I144*H144,2)</f>
        <v>0</v>
      </c>
      <c r="K144" s="221" t="s">
        <v>147</v>
      </c>
      <c r="L144" s="70"/>
      <c r="M144" s="226" t="s">
        <v>21</v>
      </c>
      <c r="N144" s="227" t="s">
        <v>45</v>
      </c>
      <c r="O144" s="45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AR144" s="22" t="s">
        <v>161</v>
      </c>
      <c r="AT144" s="22" t="s">
        <v>144</v>
      </c>
      <c r="AU144" s="22" t="s">
        <v>84</v>
      </c>
      <c r="AY144" s="22" t="s">
        <v>141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2" t="s">
        <v>82</v>
      </c>
      <c r="BK144" s="230">
        <f>ROUND(I144*H144,2)</f>
        <v>0</v>
      </c>
      <c r="BL144" s="22" t="s">
        <v>161</v>
      </c>
      <c r="BM144" s="22" t="s">
        <v>585</v>
      </c>
    </row>
    <row r="145" s="1" customFormat="1" ht="25.5" customHeight="1">
      <c r="B145" s="44"/>
      <c r="C145" s="219" t="s">
        <v>369</v>
      </c>
      <c r="D145" s="219" t="s">
        <v>144</v>
      </c>
      <c r="E145" s="220" t="s">
        <v>586</v>
      </c>
      <c r="F145" s="221" t="s">
        <v>587</v>
      </c>
      <c r="G145" s="222" t="s">
        <v>183</v>
      </c>
      <c r="H145" s="223">
        <v>102</v>
      </c>
      <c r="I145" s="224"/>
      <c r="J145" s="225">
        <f>ROUND(I145*H145,2)</f>
        <v>0</v>
      </c>
      <c r="K145" s="221" t="s">
        <v>147</v>
      </c>
      <c r="L145" s="70"/>
      <c r="M145" s="226" t="s">
        <v>21</v>
      </c>
      <c r="N145" s="227" t="s">
        <v>45</v>
      </c>
      <c r="O145" s="45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AR145" s="22" t="s">
        <v>161</v>
      </c>
      <c r="AT145" s="22" t="s">
        <v>144</v>
      </c>
      <c r="AU145" s="22" t="s">
        <v>84</v>
      </c>
      <c r="AY145" s="22" t="s">
        <v>141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2" t="s">
        <v>82</v>
      </c>
      <c r="BK145" s="230">
        <f>ROUND(I145*H145,2)</f>
        <v>0</v>
      </c>
      <c r="BL145" s="22" t="s">
        <v>161</v>
      </c>
      <c r="BM145" s="22" t="s">
        <v>588</v>
      </c>
    </row>
    <row r="146" s="11" customFormat="1">
      <c r="B146" s="248"/>
      <c r="C146" s="249"/>
      <c r="D146" s="245" t="s">
        <v>475</v>
      </c>
      <c r="E146" s="258" t="s">
        <v>21</v>
      </c>
      <c r="F146" s="250" t="s">
        <v>589</v>
      </c>
      <c r="G146" s="249"/>
      <c r="H146" s="251">
        <v>102</v>
      </c>
      <c r="I146" s="252"/>
      <c r="J146" s="249"/>
      <c r="K146" s="249"/>
      <c r="L146" s="253"/>
      <c r="M146" s="254"/>
      <c r="N146" s="255"/>
      <c r="O146" s="255"/>
      <c r="P146" s="255"/>
      <c r="Q146" s="255"/>
      <c r="R146" s="255"/>
      <c r="S146" s="255"/>
      <c r="T146" s="256"/>
      <c r="AT146" s="257" t="s">
        <v>475</v>
      </c>
      <c r="AU146" s="257" t="s">
        <v>84</v>
      </c>
      <c r="AV146" s="11" t="s">
        <v>84</v>
      </c>
      <c r="AW146" s="11" t="s">
        <v>37</v>
      </c>
      <c r="AX146" s="11" t="s">
        <v>82</v>
      </c>
      <c r="AY146" s="257" t="s">
        <v>141</v>
      </c>
    </row>
    <row r="147" s="1" customFormat="1" ht="16.5" customHeight="1">
      <c r="B147" s="44"/>
      <c r="C147" s="235" t="s">
        <v>373</v>
      </c>
      <c r="D147" s="235" t="s">
        <v>270</v>
      </c>
      <c r="E147" s="236" t="s">
        <v>590</v>
      </c>
      <c r="F147" s="237" t="s">
        <v>591</v>
      </c>
      <c r="G147" s="238" t="s">
        <v>213</v>
      </c>
      <c r="H147" s="239">
        <v>10.506</v>
      </c>
      <c r="I147" s="240"/>
      <c r="J147" s="241">
        <f>ROUND(I147*H147,2)</f>
        <v>0</v>
      </c>
      <c r="K147" s="237" t="s">
        <v>147</v>
      </c>
      <c r="L147" s="242"/>
      <c r="M147" s="243" t="s">
        <v>21</v>
      </c>
      <c r="N147" s="244" t="s">
        <v>45</v>
      </c>
      <c r="O147" s="45"/>
      <c r="P147" s="228">
        <f>O147*H147</f>
        <v>0</v>
      </c>
      <c r="Q147" s="228">
        <v>0.20000000000000001</v>
      </c>
      <c r="R147" s="228">
        <f>Q147*H147</f>
        <v>2.1012</v>
      </c>
      <c r="S147" s="228">
        <v>0</v>
      </c>
      <c r="T147" s="229">
        <f>S147*H147</f>
        <v>0</v>
      </c>
      <c r="AR147" s="22" t="s">
        <v>206</v>
      </c>
      <c r="AT147" s="22" t="s">
        <v>270</v>
      </c>
      <c r="AU147" s="22" t="s">
        <v>84</v>
      </c>
      <c r="AY147" s="22" t="s">
        <v>141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2" t="s">
        <v>82</v>
      </c>
      <c r="BK147" s="230">
        <f>ROUND(I147*H147,2)</f>
        <v>0</v>
      </c>
      <c r="BL147" s="22" t="s">
        <v>161</v>
      </c>
      <c r="BM147" s="22" t="s">
        <v>592</v>
      </c>
    </row>
    <row r="148" s="11" customFormat="1">
      <c r="B148" s="248"/>
      <c r="C148" s="249"/>
      <c r="D148" s="245" t="s">
        <v>475</v>
      </c>
      <c r="E148" s="249"/>
      <c r="F148" s="250" t="s">
        <v>593</v>
      </c>
      <c r="G148" s="249"/>
      <c r="H148" s="251">
        <v>10.506</v>
      </c>
      <c r="I148" s="252"/>
      <c r="J148" s="249"/>
      <c r="K148" s="249"/>
      <c r="L148" s="253"/>
      <c r="M148" s="254"/>
      <c r="N148" s="255"/>
      <c r="O148" s="255"/>
      <c r="P148" s="255"/>
      <c r="Q148" s="255"/>
      <c r="R148" s="255"/>
      <c r="S148" s="255"/>
      <c r="T148" s="256"/>
      <c r="AT148" s="257" t="s">
        <v>475</v>
      </c>
      <c r="AU148" s="257" t="s">
        <v>84</v>
      </c>
      <c r="AV148" s="11" t="s">
        <v>84</v>
      </c>
      <c r="AW148" s="11" t="s">
        <v>6</v>
      </c>
      <c r="AX148" s="11" t="s">
        <v>82</v>
      </c>
      <c r="AY148" s="257" t="s">
        <v>141</v>
      </c>
    </row>
    <row r="149" s="1" customFormat="1" ht="25.5" customHeight="1">
      <c r="B149" s="44"/>
      <c r="C149" s="219" t="s">
        <v>377</v>
      </c>
      <c r="D149" s="219" t="s">
        <v>144</v>
      </c>
      <c r="E149" s="220" t="s">
        <v>594</v>
      </c>
      <c r="F149" s="221" t="s">
        <v>595</v>
      </c>
      <c r="G149" s="222" t="s">
        <v>183</v>
      </c>
      <c r="H149" s="223">
        <v>102</v>
      </c>
      <c r="I149" s="224"/>
      <c r="J149" s="225">
        <f>ROUND(I149*H149,2)</f>
        <v>0</v>
      </c>
      <c r="K149" s="221" t="s">
        <v>147</v>
      </c>
      <c r="L149" s="70"/>
      <c r="M149" s="226" t="s">
        <v>21</v>
      </c>
      <c r="N149" s="227" t="s">
        <v>45</v>
      </c>
      <c r="O149" s="45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AR149" s="22" t="s">
        <v>161</v>
      </c>
      <c r="AT149" s="22" t="s">
        <v>144</v>
      </c>
      <c r="AU149" s="22" t="s">
        <v>84</v>
      </c>
      <c r="AY149" s="22" t="s">
        <v>141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22" t="s">
        <v>82</v>
      </c>
      <c r="BK149" s="230">
        <f>ROUND(I149*H149,2)</f>
        <v>0</v>
      </c>
      <c r="BL149" s="22" t="s">
        <v>161</v>
      </c>
      <c r="BM149" s="22" t="s">
        <v>596</v>
      </c>
    </row>
    <row r="150" s="1" customFormat="1" ht="16.5" customHeight="1">
      <c r="B150" s="44"/>
      <c r="C150" s="235" t="s">
        <v>383</v>
      </c>
      <c r="D150" s="235" t="s">
        <v>270</v>
      </c>
      <c r="E150" s="236" t="s">
        <v>597</v>
      </c>
      <c r="F150" s="237" t="s">
        <v>598</v>
      </c>
      <c r="G150" s="238" t="s">
        <v>183</v>
      </c>
      <c r="H150" s="239">
        <v>112.2</v>
      </c>
      <c r="I150" s="240"/>
      <c r="J150" s="241">
        <f>ROUND(I150*H150,2)</f>
        <v>0</v>
      </c>
      <c r="K150" s="237" t="s">
        <v>147</v>
      </c>
      <c r="L150" s="242"/>
      <c r="M150" s="243" t="s">
        <v>21</v>
      </c>
      <c r="N150" s="244" t="s">
        <v>45</v>
      </c>
      <c r="O150" s="45"/>
      <c r="P150" s="228">
        <f>O150*H150</f>
        <v>0</v>
      </c>
      <c r="Q150" s="228">
        <v>0.00029999999999999997</v>
      </c>
      <c r="R150" s="228">
        <f>Q150*H150</f>
        <v>0.033659999999999995</v>
      </c>
      <c r="S150" s="228">
        <v>0</v>
      </c>
      <c r="T150" s="229">
        <f>S150*H150</f>
        <v>0</v>
      </c>
      <c r="AR150" s="22" t="s">
        <v>206</v>
      </c>
      <c r="AT150" s="22" t="s">
        <v>270</v>
      </c>
      <c r="AU150" s="22" t="s">
        <v>84</v>
      </c>
      <c r="AY150" s="22" t="s">
        <v>141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22" t="s">
        <v>82</v>
      </c>
      <c r="BK150" s="230">
        <f>ROUND(I150*H150,2)</f>
        <v>0</v>
      </c>
      <c r="BL150" s="22" t="s">
        <v>161</v>
      </c>
      <c r="BM150" s="22" t="s">
        <v>599</v>
      </c>
    </row>
    <row r="151" s="11" customFormat="1">
      <c r="B151" s="248"/>
      <c r="C151" s="249"/>
      <c r="D151" s="245" t="s">
        <v>475</v>
      </c>
      <c r="E151" s="249"/>
      <c r="F151" s="250" t="s">
        <v>600</v>
      </c>
      <c r="G151" s="249"/>
      <c r="H151" s="251">
        <v>112.2</v>
      </c>
      <c r="I151" s="252"/>
      <c r="J151" s="249"/>
      <c r="K151" s="249"/>
      <c r="L151" s="253"/>
      <c r="M151" s="254"/>
      <c r="N151" s="255"/>
      <c r="O151" s="255"/>
      <c r="P151" s="255"/>
      <c r="Q151" s="255"/>
      <c r="R151" s="255"/>
      <c r="S151" s="255"/>
      <c r="T151" s="256"/>
      <c r="AT151" s="257" t="s">
        <v>475</v>
      </c>
      <c r="AU151" s="257" t="s">
        <v>84</v>
      </c>
      <c r="AV151" s="11" t="s">
        <v>84</v>
      </c>
      <c r="AW151" s="11" t="s">
        <v>6</v>
      </c>
      <c r="AX151" s="11" t="s">
        <v>82</v>
      </c>
      <c r="AY151" s="257" t="s">
        <v>141</v>
      </c>
    </row>
    <row r="152" s="1" customFormat="1" ht="25.5" customHeight="1">
      <c r="B152" s="44"/>
      <c r="C152" s="219" t="s">
        <v>387</v>
      </c>
      <c r="D152" s="219" t="s">
        <v>144</v>
      </c>
      <c r="E152" s="220" t="s">
        <v>558</v>
      </c>
      <c r="F152" s="221" t="s">
        <v>559</v>
      </c>
      <c r="G152" s="222" t="s">
        <v>230</v>
      </c>
      <c r="H152" s="223">
        <v>0.002</v>
      </c>
      <c r="I152" s="224"/>
      <c r="J152" s="225">
        <f>ROUND(I152*H152,2)</f>
        <v>0</v>
      </c>
      <c r="K152" s="221" t="s">
        <v>147</v>
      </c>
      <c r="L152" s="70"/>
      <c r="M152" s="226" t="s">
        <v>21</v>
      </c>
      <c r="N152" s="227" t="s">
        <v>45</v>
      </c>
      <c r="O152" s="45"/>
      <c r="P152" s="228">
        <f>O152*H152</f>
        <v>0</v>
      </c>
      <c r="Q152" s="228">
        <v>1</v>
      </c>
      <c r="R152" s="228">
        <f>Q152*H152</f>
        <v>0.002</v>
      </c>
      <c r="S152" s="228">
        <v>0</v>
      </c>
      <c r="T152" s="229">
        <f>S152*H152</f>
        <v>0</v>
      </c>
      <c r="AR152" s="22" t="s">
        <v>161</v>
      </c>
      <c r="AT152" s="22" t="s">
        <v>144</v>
      </c>
      <c r="AU152" s="22" t="s">
        <v>84</v>
      </c>
      <c r="AY152" s="22" t="s">
        <v>141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22" t="s">
        <v>82</v>
      </c>
      <c r="BK152" s="230">
        <f>ROUND(I152*H152,2)</f>
        <v>0</v>
      </c>
      <c r="BL152" s="22" t="s">
        <v>161</v>
      </c>
      <c r="BM152" s="22" t="s">
        <v>601</v>
      </c>
    </row>
    <row r="153" s="11" customFormat="1">
      <c r="B153" s="248"/>
      <c r="C153" s="249"/>
      <c r="D153" s="245" t="s">
        <v>475</v>
      </c>
      <c r="E153" s="258" t="s">
        <v>21</v>
      </c>
      <c r="F153" s="250" t="s">
        <v>602</v>
      </c>
      <c r="G153" s="249"/>
      <c r="H153" s="251">
        <v>160</v>
      </c>
      <c r="I153" s="252"/>
      <c r="J153" s="249"/>
      <c r="K153" s="249"/>
      <c r="L153" s="253"/>
      <c r="M153" s="254"/>
      <c r="N153" s="255"/>
      <c r="O153" s="255"/>
      <c r="P153" s="255"/>
      <c r="Q153" s="255"/>
      <c r="R153" s="255"/>
      <c r="S153" s="255"/>
      <c r="T153" s="256"/>
      <c r="AT153" s="257" t="s">
        <v>475</v>
      </c>
      <c r="AU153" s="257" t="s">
        <v>84</v>
      </c>
      <c r="AV153" s="11" t="s">
        <v>84</v>
      </c>
      <c r="AW153" s="11" t="s">
        <v>37</v>
      </c>
      <c r="AX153" s="11" t="s">
        <v>82</v>
      </c>
      <c r="AY153" s="257" t="s">
        <v>141</v>
      </c>
    </row>
    <row r="154" s="11" customFormat="1">
      <c r="B154" s="248"/>
      <c r="C154" s="249"/>
      <c r="D154" s="245" t="s">
        <v>475</v>
      </c>
      <c r="E154" s="249"/>
      <c r="F154" s="250" t="s">
        <v>603</v>
      </c>
      <c r="G154" s="249"/>
      <c r="H154" s="251">
        <v>0.002</v>
      </c>
      <c r="I154" s="252"/>
      <c r="J154" s="249"/>
      <c r="K154" s="249"/>
      <c r="L154" s="253"/>
      <c r="M154" s="254"/>
      <c r="N154" s="255"/>
      <c r="O154" s="255"/>
      <c r="P154" s="255"/>
      <c r="Q154" s="255"/>
      <c r="R154" s="255"/>
      <c r="S154" s="255"/>
      <c r="T154" s="256"/>
      <c r="AT154" s="257" t="s">
        <v>475</v>
      </c>
      <c r="AU154" s="257" t="s">
        <v>84</v>
      </c>
      <c r="AV154" s="11" t="s">
        <v>84</v>
      </c>
      <c r="AW154" s="11" t="s">
        <v>6</v>
      </c>
      <c r="AX154" s="11" t="s">
        <v>82</v>
      </c>
      <c r="AY154" s="257" t="s">
        <v>141</v>
      </c>
    </row>
    <row r="155" s="1" customFormat="1" ht="16.5" customHeight="1">
      <c r="B155" s="44"/>
      <c r="C155" s="235" t="s">
        <v>391</v>
      </c>
      <c r="D155" s="235" t="s">
        <v>270</v>
      </c>
      <c r="E155" s="236" t="s">
        <v>563</v>
      </c>
      <c r="F155" s="237" t="s">
        <v>564</v>
      </c>
      <c r="G155" s="238" t="s">
        <v>238</v>
      </c>
      <c r="H155" s="239">
        <v>160</v>
      </c>
      <c r="I155" s="240"/>
      <c r="J155" s="241">
        <f>ROUND(I155*H155,2)</f>
        <v>0</v>
      </c>
      <c r="K155" s="237" t="s">
        <v>21</v>
      </c>
      <c r="L155" s="242"/>
      <c r="M155" s="243" t="s">
        <v>21</v>
      </c>
      <c r="N155" s="244" t="s">
        <v>45</v>
      </c>
      <c r="O155" s="45"/>
      <c r="P155" s="228">
        <f>O155*H155</f>
        <v>0</v>
      </c>
      <c r="Q155" s="228">
        <v>1.0000000000000001E-05</v>
      </c>
      <c r="R155" s="228">
        <f>Q155*H155</f>
        <v>0.0016000000000000001</v>
      </c>
      <c r="S155" s="228">
        <v>0</v>
      </c>
      <c r="T155" s="229">
        <f>S155*H155</f>
        <v>0</v>
      </c>
      <c r="AR155" s="22" t="s">
        <v>206</v>
      </c>
      <c r="AT155" s="22" t="s">
        <v>270</v>
      </c>
      <c r="AU155" s="22" t="s">
        <v>84</v>
      </c>
      <c r="AY155" s="22" t="s">
        <v>141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22" t="s">
        <v>82</v>
      </c>
      <c r="BK155" s="230">
        <f>ROUND(I155*H155,2)</f>
        <v>0</v>
      </c>
      <c r="BL155" s="22" t="s">
        <v>161</v>
      </c>
      <c r="BM155" s="22" t="s">
        <v>604</v>
      </c>
    </row>
    <row r="156" s="1" customFormat="1" ht="25.5" customHeight="1">
      <c r="B156" s="44"/>
      <c r="C156" s="219" t="s">
        <v>395</v>
      </c>
      <c r="D156" s="219" t="s">
        <v>144</v>
      </c>
      <c r="E156" s="220" t="s">
        <v>519</v>
      </c>
      <c r="F156" s="221" t="s">
        <v>520</v>
      </c>
      <c r="G156" s="222" t="s">
        <v>230</v>
      </c>
      <c r="H156" s="223">
        <v>2.714</v>
      </c>
      <c r="I156" s="224"/>
      <c r="J156" s="225">
        <f>ROUND(I156*H156,2)</f>
        <v>0</v>
      </c>
      <c r="K156" s="221" t="s">
        <v>147</v>
      </c>
      <c r="L156" s="70"/>
      <c r="M156" s="226" t="s">
        <v>21</v>
      </c>
      <c r="N156" s="231" t="s">
        <v>45</v>
      </c>
      <c r="O156" s="232"/>
      <c r="P156" s="233">
        <f>O156*H156</f>
        <v>0</v>
      </c>
      <c r="Q156" s="233">
        <v>0</v>
      </c>
      <c r="R156" s="233">
        <f>Q156*H156</f>
        <v>0</v>
      </c>
      <c r="S156" s="233">
        <v>0</v>
      </c>
      <c r="T156" s="234">
        <f>S156*H156</f>
        <v>0</v>
      </c>
      <c r="AR156" s="22" t="s">
        <v>161</v>
      </c>
      <c r="AT156" s="22" t="s">
        <v>144</v>
      </c>
      <c r="AU156" s="22" t="s">
        <v>84</v>
      </c>
      <c r="AY156" s="22" t="s">
        <v>141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22" t="s">
        <v>82</v>
      </c>
      <c r="BK156" s="230">
        <f>ROUND(I156*H156,2)</f>
        <v>0</v>
      </c>
      <c r="BL156" s="22" t="s">
        <v>161</v>
      </c>
      <c r="BM156" s="22" t="s">
        <v>605</v>
      </c>
    </row>
    <row r="157" s="1" customFormat="1" ht="6.96" customHeight="1">
      <c r="B157" s="65"/>
      <c r="C157" s="66"/>
      <c r="D157" s="66"/>
      <c r="E157" s="66"/>
      <c r="F157" s="66"/>
      <c r="G157" s="66"/>
      <c r="H157" s="66"/>
      <c r="I157" s="164"/>
      <c r="J157" s="66"/>
      <c r="K157" s="66"/>
      <c r="L157" s="70"/>
    </row>
  </sheetData>
  <sheetProtection sheet="1" autoFilter="0" formatColumns="0" formatRows="0" objects="1" scenarios="1" spinCount="100000" saltValue="FXEhLl8J4U3gMUjYQRtvqZfp0C3MmQcX6tSGtK0vQyLYnG8309+SHY2tSSqmhCoigMYEZD2rfvzV72FidPiGiA==" hashValue="7cHpHqZy0nEQFX+ecxrPB0+x6GZSVMHL32mHLMYE4cNH7B7ovER5STipasZF1U52mjwlvemXVfEndGd155LOqQ==" algorithmName="SHA-512" password="CC35"/>
  <autoFilter ref="C81:K156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105</v>
      </c>
      <c r="G1" s="137" t="s">
        <v>106</v>
      </c>
      <c r="H1" s="137"/>
      <c r="I1" s="138"/>
      <c r="J1" s="137" t="s">
        <v>107</v>
      </c>
      <c r="K1" s="136" t="s">
        <v>108</v>
      </c>
      <c r="L1" s="137" t="s">
        <v>109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95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110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ulice Na Rejdišti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111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606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21. 3. 2018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42.5" customHeight="1">
      <c r="B24" s="146"/>
      <c r="C24" s="147"/>
      <c r="D24" s="147"/>
      <c r="E24" s="42" t="s">
        <v>607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ROUND(J84,2)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ROUND(SUM(BE84:BE188), 2)</f>
        <v>0</v>
      </c>
      <c r="G30" s="45"/>
      <c r="H30" s="45"/>
      <c r="I30" s="156">
        <v>0.20999999999999999</v>
      </c>
      <c r="J30" s="155">
        <f>ROUND(ROUND((SUM(BE84:BE188)),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ROUND(SUM(BF84:BF188), 2)</f>
        <v>0</v>
      </c>
      <c r="G31" s="45"/>
      <c r="H31" s="45"/>
      <c r="I31" s="156">
        <v>0.14999999999999999</v>
      </c>
      <c r="J31" s="155">
        <f>ROUND(ROUND((SUM(BF84:BF188)),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ROUND(SUM(BG84:BG188),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ROUND(SUM(BH84:BH188),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ROUND(SUM(BI84:BI188),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ulice Na Rejdišti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111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400 - Dešťová kanalizace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Nymburk</v>
      </c>
      <c r="G49" s="45"/>
      <c r="H49" s="45"/>
      <c r="I49" s="144" t="s">
        <v>25</v>
      </c>
      <c r="J49" s="145" t="str">
        <f>IF(J12="","",J12)</f>
        <v>21. 3. 2018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MÚ Nymburk, Náměstí Přemyslovců 163, Nymburk</v>
      </c>
      <c r="G51" s="45"/>
      <c r="H51" s="45"/>
      <c r="I51" s="144" t="s">
        <v>34</v>
      </c>
      <c r="J51" s="42" t="str">
        <f>E21</f>
        <v>TaK Architects s.r.o., Hollarovo nám. 2, Praha 3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115</v>
      </c>
      <c r="D54" s="157"/>
      <c r="E54" s="157"/>
      <c r="F54" s="157"/>
      <c r="G54" s="157"/>
      <c r="H54" s="157"/>
      <c r="I54" s="171"/>
      <c r="J54" s="172" t="s">
        <v>116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117</v>
      </c>
      <c r="D56" s="45"/>
      <c r="E56" s="45"/>
      <c r="F56" s="45"/>
      <c r="G56" s="45"/>
      <c r="H56" s="45"/>
      <c r="I56" s="142"/>
      <c r="J56" s="153">
        <f>J84</f>
        <v>0</v>
      </c>
      <c r="K56" s="49"/>
      <c r="AU56" s="22" t="s">
        <v>118</v>
      </c>
    </row>
    <row r="57" s="7" customFormat="1" ht="24.96" customHeight="1">
      <c r="B57" s="175"/>
      <c r="C57" s="176"/>
      <c r="D57" s="177" t="s">
        <v>169</v>
      </c>
      <c r="E57" s="178"/>
      <c r="F57" s="178"/>
      <c r="G57" s="178"/>
      <c r="H57" s="178"/>
      <c r="I57" s="179"/>
      <c r="J57" s="180">
        <f>J85</f>
        <v>0</v>
      </c>
      <c r="K57" s="181"/>
    </row>
    <row r="58" s="8" customFormat="1" ht="19.92" customHeight="1">
      <c r="B58" s="182"/>
      <c r="C58" s="183"/>
      <c r="D58" s="184" t="s">
        <v>170</v>
      </c>
      <c r="E58" s="185"/>
      <c r="F58" s="185"/>
      <c r="G58" s="185"/>
      <c r="H58" s="185"/>
      <c r="I58" s="186"/>
      <c r="J58" s="187">
        <f>J86</f>
        <v>0</v>
      </c>
      <c r="K58" s="188"/>
    </row>
    <row r="59" s="8" customFormat="1" ht="19.92" customHeight="1">
      <c r="B59" s="182"/>
      <c r="C59" s="183"/>
      <c r="D59" s="184" t="s">
        <v>608</v>
      </c>
      <c r="E59" s="185"/>
      <c r="F59" s="185"/>
      <c r="G59" s="185"/>
      <c r="H59" s="185"/>
      <c r="I59" s="186"/>
      <c r="J59" s="187">
        <f>J149</f>
        <v>0</v>
      </c>
      <c r="K59" s="188"/>
    </row>
    <row r="60" s="8" customFormat="1" ht="19.92" customHeight="1">
      <c r="B60" s="182"/>
      <c r="C60" s="183"/>
      <c r="D60" s="184" t="s">
        <v>171</v>
      </c>
      <c r="E60" s="185"/>
      <c r="F60" s="185"/>
      <c r="G60" s="185"/>
      <c r="H60" s="185"/>
      <c r="I60" s="186"/>
      <c r="J60" s="187">
        <f>J152</f>
        <v>0</v>
      </c>
      <c r="K60" s="188"/>
    </row>
    <row r="61" s="8" customFormat="1" ht="19.92" customHeight="1">
      <c r="B61" s="182"/>
      <c r="C61" s="183"/>
      <c r="D61" s="184" t="s">
        <v>173</v>
      </c>
      <c r="E61" s="185"/>
      <c r="F61" s="185"/>
      <c r="G61" s="185"/>
      <c r="H61" s="185"/>
      <c r="I61" s="186"/>
      <c r="J61" s="187">
        <f>J157</f>
        <v>0</v>
      </c>
      <c r="K61" s="188"/>
    </row>
    <row r="62" s="8" customFormat="1" ht="19.92" customHeight="1">
      <c r="B62" s="182"/>
      <c r="C62" s="183"/>
      <c r="D62" s="184" t="s">
        <v>609</v>
      </c>
      <c r="E62" s="185"/>
      <c r="F62" s="185"/>
      <c r="G62" s="185"/>
      <c r="H62" s="185"/>
      <c r="I62" s="186"/>
      <c r="J62" s="187">
        <f>J179</f>
        <v>0</v>
      </c>
      <c r="K62" s="188"/>
    </row>
    <row r="63" s="8" customFormat="1" ht="19.92" customHeight="1">
      <c r="B63" s="182"/>
      <c r="C63" s="183"/>
      <c r="D63" s="184" t="s">
        <v>175</v>
      </c>
      <c r="E63" s="185"/>
      <c r="F63" s="185"/>
      <c r="G63" s="185"/>
      <c r="H63" s="185"/>
      <c r="I63" s="186"/>
      <c r="J63" s="187">
        <f>J181</f>
        <v>0</v>
      </c>
      <c r="K63" s="188"/>
    </row>
    <row r="64" s="8" customFormat="1" ht="19.92" customHeight="1">
      <c r="B64" s="182"/>
      <c r="C64" s="183"/>
      <c r="D64" s="184" t="s">
        <v>176</v>
      </c>
      <c r="E64" s="185"/>
      <c r="F64" s="185"/>
      <c r="G64" s="185"/>
      <c r="H64" s="185"/>
      <c r="I64" s="186"/>
      <c r="J64" s="187">
        <f>J187</f>
        <v>0</v>
      </c>
      <c r="K64" s="188"/>
    </row>
    <row r="65" s="1" customFormat="1" ht="21.84" customHeight="1">
      <c r="B65" s="44"/>
      <c r="C65" s="45"/>
      <c r="D65" s="45"/>
      <c r="E65" s="45"/>
      <c r="F65" s="45"/>
      <c r="G65" s="45"/>
      <c r="H65" s="45"/>
      <c r="I65" s="142"/>
      <c r="J65" s="45"/>
      <c r="K65" s="49"/>
    </row>
    <row r="66" s="1" customFormat="1" ht="6.96" customHeight="1">
      <c r="B66" s="65"/>
      <c r="C66" s="66"/>
      <c r="D66" s="66"/>
      <c r="E66" s="66"/>
      <c r="F66" s="66"/>
      <c r="G66" s="66"/>
      <c r="H66" s="66"/>
      <c r="I66" s="164"/>
      <c r="J66" s="66"/>
      <c r="K66" s="67"/>
    </row>
    <row r="70" s="1" customFormat="1" ht="6.96" customHeight="1">
      <c r="B70" s="68"/>
      <c r="C70" s="69"/>
      <c r="D70" s="69"/>
      <c r="E70" s="69"/>
      <c r="F70" s="69"/>
      <c r="G70" s="69"/>
      <c r="H70" s="69"/>
      <c r="I70" s="167"/>
      <c r="J70" s="69"/>
      <c r="K70" s="69"/>
      <c r="L70" s="70"/>
    </row>
    <row r="71" s="1" customFormat="1" ht="36.96" customHeight="1">
      <c r="B71" s="44"/>
      <c r="C71" s="71" t="s">
        <v>125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4.4" customHeight="1">
      <c r="B73" s="44"/>
      <c r="C73" s="74" t="s">
        <v>18</v>
      </c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6.5" customHeight="1">
      <c r="B74" s="44"/>
      <c r="C74" s="72"/>
      <c r="D74" s="72"/>
      <c r="E74" s="190" t="str">
        <f>E7</f>
        <v>Rekonstrukce ulice Na Rejdišti</v>
      </c>
      <c r="F74" s="74"/>
      <c r="G74" s="74"/>
      <c r="H74" s="74"/>
      <c r="I74" s="189"/>
      <c r="J74" s="72"/>
      <c r="K74" s="72"/>
      <c r="L74" s="70"/>
    </row>
    <row r="75" s="1" customFormat="1" ht="14.4" customHeight="1">
      <c r="B75" s="44"/>
      <c r="C75" s="74" t="s">
        <v>111</v>
      </c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 ht="17.25" customHeight="1">
      <c r="B76" s="44"/>
      <c r="C76" s="72"/>
      <c r="D76" s="72"/>
      <c r="E76" s="80" t="str">
        <f>E9</f>
        <v>400 - Dešťová kanalizace</v>
      </c>
      <c r="F76" s="72"/>
      <c r="G76" s="72"/>
      <c r="H76" s="72"/>
      <c r="I76" s="189"/>
      <c r="J76" s="72"/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 ht="18" customHeight="1">
      <c r="B78" s="44"/>
      <c r="C78" s="74" t="s">
        <v>23</v>
      </c>
      <c r="D78" s="72"/>
      <c r="E78" s="72"/>
      <c r="F78" s="191" t="str">
        <f>F12</f>
        <v>Nymburk</v>
      </c>
      <c r="G78" s="72"/>
      <c r="H78" s="72"/>
      <c r="I78" s="192" t="s">
        <v>25</v>
      </c>
      <c r="J78" s="83" t="str">
        <f>IF(J12="","",J12)</f>
        <v>21. 3. 2018</v>
      </c>
      <c r="K78" s="72"/>
      <c r="L78" s="70"/>
    </row>
    <row r="79" s="1" customFormat="1" ht="6.96" customHeight="1">
      <c r="B79" s="44"/>
      <c r="C79" s="72"/>
      <c r="D79" s="72"/>
      <c r="E79" s="72"/>
      <c r="F79" s="72"/>
      <c r="G79" s="72"/>
      <c r="H79" s="72"/>
      <c r="I79" s="189"/>
      <c r="J79" s="72"/>
      <c r="K79" s="72"/>
      <c r="L79" s="70"/>
    </row>
    <row r="80" s="1" customFormat="1">
      <c r="B80" s="44"/>
      <c r="C80" s="74" t="s">
        <v>27</v>
      </c>
      <c r="D80" s="72"/>
      <c r="E80" s="72"/>
      <c r="F80" s="191" t="str">
        <f>E15</f>
        <v>MÚ Nymburk, Náměstí Přemyslovců 163, Nymburk</v>
      </c>
      <c r="G80" s="72"/>
      <c r="H80" s="72"/>
      <c r="I80" s="192" t="s">
        <v>34</v>
      </c>
      <c r="J80" s="191" t="str">
        <f>E21</f>
        <v>TaK Architects s.r.o., Hollarovo nám. 2, Praha 3</v>
      </c>
      <c r="K80" s="72"/>
      <c r="L80" s="70"/>
    </row>
    <row r="81" s="1" customFormat="1" ht="14.4" customHeight="1">
      <c r="B81" s="44"/>
      <c r="C81" s="74" t="s">
        <v>32</v>
      </c>
      <c r="D81" s="72"/>
      <c r="E81" s="72"/>
      <c r="F81" s="191" t="str">
        <f>IF(E18="","",E18)</f>
        <v/>
      </c>
      <c r="G81" s="72"/>
      <c r="H81" s="72"/>
      <c r="I81" s="189"/>
      <c r="J81" s="72"/>
      <c r="K81" s="72"/>
      <c r="L81" s="70"/>
    </row>
    <row r="82" s="1" customFormat="1" ht="10.32" customHeight="1">
      <c r="B82" s="44"/>
      <c r="C82" s="72"/>
      <c r="D82" s="72"/>
      <c r="E82" s="72"/>
      <c r="F82" s="72"/>
      <c r="G82" s="72"/>
      <c r="H82" s="72"/>
      <c r="I82" s="189"/>
      <c r="J82" s="72"/>
      <c r="K82" s="72"/>
      <c r="L82" s="70"/>
    </row>
    <row r="83" s="9" customFormat="1" ht="29.28" customHeight="1">
      <c r="B83" s="193"/>
      <c r="C83" s="194" t="s">
        <v>126</v>
      </c>
      <c r="D83" s="195" t="s">
        <v>59</v>
      </c>
      <c r="E83" s="195" t="s">
        <v>55</v>
      </c>
      <c r="F83" s="195" t="s">
        <v>127</v>
      </c>
      <c r="G83" s="195" t="s">
        <v>128</v>
      </c>
      <c r="H83" s="195" t="s">
        <v>129</v>
      </c>
      <c r="I83" s="196" t="s">
        <v>130</v>
      </c>
      <c r="J83" s="195" t="s">
        <v>116</v>
      </c>
      <c r="K83" s="197" t="s">
        <v>131</v>
      </c>
      <c r="L83" s="198"/>
      <c r="M83" s="100" t="s">
        <v>132</v>
      </c>
      <c r="N83" s="101" t="s">
        <v>44</v>
      </c>
      <c r="O83" s="101" t="s">
        <v>133</v>
      </c>
      <c r="P83" s="101" t="s">
        <v>134</v>
      </c>
      <c r="Q83" s="101" t="s">
        <v>135</v>
      </c>
      <c r="R83" s="101" t="s">
        <v>136</v>
      </c>
      <c r="S83" s="101" t="s">
        <v>137</v>
      </c>
      <c r="T83" s="102" t="s">
        <v>138</v>
      </c>
    </row>
    <row r="84" s="1" customFormat="1" ht="29.28" customHeight="1">
      <c r="B84" s="44"/>
      <c r="C84" s="106" t="s">
        <v>117</v>
      </c>
      <c r="D84" s="72"/>
      <c r="E84" s="72"/>
      <c r="F84" s="72"/>
      <c r="G84" s="72"/>
      <c r="H84" s="72"/>
      <c r="I84" s="189"/>
      <c r="J84" s="199">
        <f>BK84</f>
        <v>0</v>
      </c>
      <c r="K84" s="72"/>
      <c r="L84" s="70"/>
      <c r="M84" s="103"/>
      <c r="N84" s="104"/>
      <c r="O84" s="104"/>
      <c r="P84" s="200">
        <f>P85</f>
        <v>0</v>
      </c>
      <c r="Q84" s="104"/>
      <c r="R84" s="200">
        <f>R85</f>
        <v>98.217769279999999</v>
      </c>
      <c r="S84" s="104"/>
      <c r="T84" s="201">
        <f>T85</f>
        <v>1.3499999999999999</v>
      </c>
      <c r="AT84" s="22" t="s">
        <v>73</v>
      </c>
      <c r="AU84" s="22" t="s">
        <v>118</v>
      </c>
      <c r="BK84" s="202">
        <f>BK85</f>
        <v>0</v>
      </c>
    </row>
    <row r="85" s="10" customFormat="1" ht="37.44" customHeight="1">
      <c r="B85" s="203"/>
      <c r="C85" s="204"/>
      <c r="D85" s="205" t="s">
        <v>73</v>
      </c>
      <c r="E85" s="206" t="s">
        <v>178</v>
      </c>
      <c r="F85" s="206" t="s">
        <v>179</v>
      </c>
      <c r="G85" s="204"/>
      <c r="H85" s="204"/>
      <c r="I85" s="207"/>
      <c r="J85" s="208">
        <f>BK85</f>
        <v>0</v>
      </c>
      <c r="K85" s="204"/>
      <c r="L85" s="209"/>
      <c r="M85" s="210"/>
      <c r="N85" s="211"/>
      <c r="O85" s="211"/>
      <c r="P85" s="212">
        <f>P86+P149+P152+P157+P179+P181+P187</f>
        <v>0</v>
      </c>
      <c r="Q85" s="211"/>
      <c r="R85" s="212">
        <f>R86+R149+R152+R157+R179+R181+R187</f>
        <v>98.217769279999999</v>
      </c>
      <c r="S85" s="211"/>
      <c r="T85" s="213">
        <f>T86+T149+T152+T157+T179+T181+T187</f>
        <v>1.3499999999999999</v>
      </c>
      <c r="AR85" s="214" t="s">
        <v>82</v>
      </c>
      <c r="AT85" s="215" t="s">
        <v>73</v>
      </c>
      <c r="AU85" s="215" t="s">
        <v>74</v>
      </c>
      <c r="AY85" s="214" t="s">
        <v>141</v>
      </c>
      <c r="BK85" s="216">
        <f>BK86+BK149+BK152+BK157+BK179+BK181+BK187</f>
        <v>0</v>
      </c>
    </row>
    <row r="86" s="10" customFormat="1" ht="19.92" customHeight="1">
      <c r="B86" s="203"/>
      <c r="C86" s="204"/>
      <c r="D86" s="205" t="s">
        <v>73</v>
      </c>
      <c r="E86" s="217" t="s">
        <v>82</v>
      </c>
      <c r="F86" s="217" t="s">
        <v>180</v>
      </c>
      <c r="G86" s="204"/>
      <c r="H86" s="204"/>
      <c r="I86" s="207"/>
      <c r="J86" s="218">
        <f>BK86</f>
        <v>0</v>
      </c>
      <c r="K86" s="204"/>
      <c r="L86" s="209"/>
      <c r="M86" s="210"/>
      <c r="N86" s="211"/>
      <c r="O86" s="211"/>
      <c r="P86" s="212">
        <f>SUM(P87:P148)</f>
        <v>0</v>
      </c>
      <c r="Q86" s="211"/>
      <c r="R86" s="212">
        <f>SUM(R87:R148)</f>
        <v>69.587682999999998</v>
      </c>
      <c r="S86" s="211"/>
      <c r="T86" s="213">
        <f>SUM(T87:T148)</f>
        <v>0</v>
      </c>
      <c r="AR86" s="214" t="s">
        <v>82</v>
      </c>
      <c r="AT86" s="215" t="s">
        <v>73</v>
      </c>
      <c r="AU86" s="215" t="s">
        <v>82</v>
      </c>
      <c r="AY86" s="214" t="s">
        <v>141</v>
      </c>
      <c r="BK86" s="216">
        <f>SUM(BK87:BK148)</f>
        <v>0</v>
      </c>
    </row>
    <row r="87" s="1" customFormat="1" ht="25.5" customHeight="1">
      <c r="B87" s="44"/>
      <c r="C87" s="219" t="s">
        <v>82</v>
      </c>
      <c r="D87" s="219" t="s">
        <v>144</v>
      </c>
      <c r="E87" s="220" t="s">
        <v>610</v>
      </c>
      <c r="F87" s="221" t="s">
        <v>611</v>
      </c>
      <c r="G87" s="222" t="s">
        <v>612</v>
      </c>
      <c r="H87" s="223">
        <v>120</v>
      </c>
      <c r="I87" s="224"/>
      <c r="J87" s="225">
        <f>ROUND(I87*H87,2)</f>
        <v>0</v>
      </c>
      <c r="K87" s="221" t="s">
        <v>147</v>
      </c>
      <c r="L87" s="70"/>
      <c r="M87" s="226" t="s">
        <v>21</v>
      </c>
      <c r="N87" s="227" t="s">
        <v>45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161</v>
      </c>
      <c r="AT87" s="22" t="s">
        <v>144</v>
      </c>
      <c r="AU87" s="22" t="s">
        <v>84</v>
      </c>
      <c r="AY87" s="22" t="s">
        <v>141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82</v>
      </c>
      <c r="BK87" s="230">
        <f>ROUND(I87*H87,2)</f>
        <v>0</v>
      </c>
      <c r="BL87" s="22" t="s">
        <v>161</v>
      </c>
      <c r="BM87" s="22" t="s">
        <v>613</v>
      </c>
    </row>
    <row r="88" s="11" customFormat="1">
      <c r="B88" s="248"/>
      <c r="C88" s="249"/>
      <c r="D88" s="245" t="s">
        <v>475</v>
      </c>
      <c r="E88" s="258" t="s">
        <v>21</v>
      </c>
      <c r="F88" s="250" t="s">
        <v>614</v>
      </c>
      <c r="G88" s="249"/>
      <c r="H88" s="251">
        <v>120</v>
      </c>
      <c r="I88" s="252"/>
      <c r="J88" s="249"/>
      <c r="K88" s="249"/>
      <c r="L88" s="253"/>
      <c r="M88" s="254"/>
      <c r="N88" s="255"/>
      <c r="O88" s="255"/>
      <c r="P88" s="255"/>
      <c r="Q88" s="255"/>
      <c r="R88" s="255"/>
      <c r="S88" s="255"/>
      <c r="T88" s="256"/>
      <c r="AT88" s="257" t="s">
        <v>475</v>
      </c>
      <c r="AU88" s="257" t="s">
        <v>84</v>
      </c>
      <c r="AV88" s="11" t="s">
        <v>84</v>
      </c>
      <c r="AW88" s="11" t="s">
        <v>37</v>
      </c>
      <c r="AX88" s="11" t="s">
        <v>82</v>
      </c>
      <c r="AY88" s="257" t="s">
        <v>141</v>
      </c>
    </row>
    <row r="89" s="1" customFormat="1" ht="25.5" customHeight="1">
      <c r="B89" s="44"/>
      <c r="C89" s="219" t="s">
        <v>84</v>
      </c>
      <c r="D89" s="219" t="s">
        <v>144</v>
      </c>
      <c r="E89" s="220" t="s">
        <v>615</v>
      </c>
      <c r="F89" s="221" t="s">
        <v>616</v>
      </c>
      <c r="G89" s="222" t="s">
        <v>617</v>
      </c>
      <c r="H89" s="223">
        <v>5</v>
      </c>
      <c r="I89" s="224"/>
      <c r="J89" s="225">
        <f>ROUND(I89*H89,2)</f>
        <v>0</v>
      </c>
      <c r="K89" s="221" t="s">
        <v>147</v>
      </c>
      <c r="L89" s="70"/>
      <c r="M89" s="226" t="s">
        <v>21</v>
      </c>
      <c r="N89" s="227" t="s">
        <v>45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AR89" s="22" t="s">
        <v>161</v>
      </c>
      <c r="AT89" s="22" t="s">
        <v>144</v>
      </c>
      <c r="AU89" s="22" t="s">
        <v>84</v>
      </c>
      <c r="AY89" s="22" t="s">
        <v>141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82</v>
      </c>
      <c r="BK89" s="230">
        <f>ROUND(I89*H89,2)</f>
        <v>0</v>
      </c>
      <c r="BL89" s="22" t="s">
        <v>161</v>
      </c>
      <c r="BM89" s="22" t="s">
        <v>618</v>
      </c>
    </row>
    <row r="90" s="1" customFormat="1" ht="63.75" customHeight="1">
      <c r="B90" s="44"/>
      <c r="C90" s="219" t="s">
        <v>156</v>
      </c>
      <c r="D90" s="219" t="s">
        <v>144</v>
      </c>
      <c r="E90" s="220" t="s">
        <v>619</v>
      </c>
      <c r="F90" s="221" t="s">
        <v>620</v>
      </c>
      <c r="G90" s="222" t="s">
        <v>204</v>
      </c>
      <c r="H90" s="223">
        <v>10.199999999999999</v>
      </c>
      <c r="I90" s="224"/>
      <c r="J90" s="225">
        <f>ROUND(I90*H90,2)</f>
        <v>0</v>
      </c>
      <c r="K90" s="221" t="s">
        <v>147</v>
      </c>
      <c r="L90" s="70"/>
      <c r="M90" s="226" t="s">
        <v>21</v>
      </c>
      <c r="N90" s="227" t="s">
        <v>45</v>
      </c>
      <c r="O90" s="45"/>
      <c r="P90" s="228">
        <f>O90*H90</f>
        <v>0</v>
      </c>
      <c r="Q90" s="228">
        <v>0.0086800000000000002</v>
      </c>
      <c r="R90" s="228">
        <f>Q90*H90</f>
        <v>0.08853599999999999</v>
      </c>
      <c r="S90" s="228">
        <v>0</v>
      </c>
      <c r="T90" s="229">
        <f>S90*H90</f>
        <v>0</v>
      </c>
      <c r="AR90" s="22" t="s">
        <v>161</v>
      </c>
      <c r="AT90" s="22" t="s">
        <v>144</v>
      </c>
      <c r="AU90" s="22" t="s">
        <v>84</v>
      </c>
      <c r="AY90" s="22" t="s">
        <v>141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82</v>
      </c>
      <c r="BK90" s="230">
        <f>ROUND(I90*H90,2)</f>
        <v>0</v>
      </c>
      <c r="BL90" s="22" t="s">
        <v>161</v>
      </c>
      <c r="BM90" s="22" t="s">
        <v>621</v>
      </c>
    </row>
    <row r="91" s="11" customFormat="1">
      <c r="B91" s="248"/>
      <c r="C91" s="249"/>
      <c r="D91" s="245" t="s">
        <v>475</v>
      </c>
      <c r="E91" s="258" t="s">
        <v>21</v>
      </c>
      <c r="F91" s="250" t="s">
        <v>622</v>
      </c>
      <c r="G91" s="249"/>
      <c r="H91" s="251">
        <v>10.199999999999999</v>
      </c>
      <c r="I91" s="252"/>
      <c r="J91" s="249"/>
      <c r="K91" s="249"/>
      <c r="L91" s="253"/>
      <c r="M91" s="254"/>
      <c r="N91" s="255"/>
      <c r="O91" s="255"/>
      <c r="P91" s="255"/>
      <c r="Q91" s="255"/>
      <c r="R91" s="255"/>
      <c r="S91" s="255"/>
      <c r="T91" s="256"/>
      <c r="AT91" s="257" t="s">
        <v>475</v>
      </c>
      <c r="AU91" s="257" t="s">
        <v>84</v>
      </c>
      <c r="AV91" s="11" t="s">
        <v>84</v>
      </c>
      <c r="AW91" s="11" t="s">
        <v>37</v>
      </c>
      <c r="AX91" s="11" t="s">
        <v>74</v>
      </c>
      <c r="AY91" s="257" t="s">
        <v>141</v>
      </c>
    </row>
    <row r="92" s="12" customFormat="1">
      <c r="B92" s="259"/>
      <c r="C92" s="260"/>
      <c r="D92" s="245" t="s">
        <v>475</v>
      </c>
      <c r="E92" s="261" t="s">
        <v>21</v>
      </c>
      <c r="F92" s="262" t="s">
        <v>623</v>
      </c>
      <c r="G92" s="260"/>
      <c r="H92" s="263">
        <v>10.199999999999999</v>
      </c>
      <c r="I92" s="264"/>
      <c r="J92" s="260"/>
      <c r="K92" s="260"/>
      <c r="L92" s="265"/>
      <c r="M92" s="266"/>
      <c r="N92" s="267"/>
      <c r="O92" s="267"/>
      <c r="P92" s="267"/>
      <c r="Q92" s="267"/>
      <c r="R92" s="267"/>
      <c r="S92" s="267"/>
      <c r="T92" s="268"/>
      <c r="AT92" s="269" t="s">
        <v>475</v>
      </c>
      <c r="AU92" s="269" t="s">
        <v>84</v>
      </c>
      <c r="AV92" s="12" t="s">
        <v>161</v>
      </c>
      <c r="AW92" s="12" t="s">
        <v>37</v>
      </c>
      <c r="AX92" s="12" t="s">
        <v>82</v>
      </c>
      <c r="AY92" s="269" t="s">
        <v>141</v>
      </c>
    </row>
    <row r="93" s="1" customFormat="1" ht="63.75" customHeight="1">
      <c r="B93" s="44"/>
      <c r="C93" s="219" t="s">
        <v>161</v>
      </c>
      <c r="D93" s="219" t="s">
        <v>144</v>
      </c>
      <c r="E93" s="220" t="s">
        <v>624</v>
      </c>
      <c r="F93" s="221" t="s">
        <v>625</v>
      </c>
      <c r="G93" s="222" t="s">
        <v>204</v>
      </c>
      <c r="H93" s="223">
        <v>2</v>
      </c>
      <c r="I93" s="224"/>
      <c r="J93" s="225">
        <f>ROUND(I93*H93,2)</f>
        <v>0</v>
      </c>
      <c r="K93" s="221" t="s">
        <v>147</v>
      </c>
      <c r="L93" s="70"/>
      <c r="M93" s="226" t="s">
        <v>21</v>
      </c>
      <c r="N93" s="227" t="s">
        <v>45</v>
      </c>
      <c r="O93" s="45"/>
      <c r="P93" s="228">
        <f>O93*H93</f>
        <v>0</v>
      </c>
      <c r="Q93" s="228">
        <v>0.036900000000000002</v>
      </c>
      <c r="R93" s="228">
        <f>Q93*H93</f>
        <v>0.073800000000000004</v>
      </c>
      <c r="S93" s="228">
        <v>0</v>
      </c>
      <c r="T93" s="229">
        <f>S93*H93</f>
        <v>0</v>
      </c>
      <c r="AR93" s="22" t="s">
        <v>161</v>
      </c>
      <c r="AT93" s="22" t="s">
        <v>144</v>
      </c>
      <c r="AU93" s="22" t="s">
        <v>84</v>
      </c>
      <c r="AY93" s="22" t="s">
        <v>141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82</v>
      </c>
      <c r="BK93" s="230">
        <f>ROUND(I93*H93,2)</f>
        <v>0</v>
      </c>
      <c r="BL93" s="22" t="s">
        <v>161</v>
      </c>
      <c r="BM93" s="22" t="s">
        <v>626</v>
      </c>
    </row>
    <row r="94" s="11" customFormat="1">
      <c r="B94" s="248"/>
      <c r="C94" s="249"/>
      <c r="D94" s="245" t="s">
        <v>475</v>
      </c>
      <c r="E94" s="258" t="s">
        <v>21</v>
      </c>
      <c r="F94" s="250" t="s">
        <v>627</v>
      </c>
      <c r="G94" s="249"/>
      <c r="H94" s="251">
        <v>2</v>
      </c>
      <c r="I94" s="252"/>
      <c r="J94" s="249"/>
      <c r="K94" s="249"/>
      <c r="L94" s="253"/>
      <c r="M94" s="254"/>
      <c r="N94" s="255"/>
      <c r="O94" s="255"/>
      <c r="P94" s="255"/>
      <c r="Q94" s="255"/>
      <c r="R94" s="255"/>
      <c r="S94" s="255"/>
      <c r="T94" s="256"/>
      <c r="AT94" s="257" t="s">
        <v>475</v>
      </c>
      <c r="AU94" s="257" t="s">
        <v>84</v>
      </c>
      <c r="AV94" s="11" t="s">
        <v>84</v>
      </c>
      <c r="AW94" s="11" t="s">
        <v>37</v>
      </c>
      <c r="AX94" s="11" t="s">
        <v>74</v>
      </c>
      <c r="AY94" s="257" t="s">
        <v>141</v>
      </c>
    </row>
    <row r="95" s="12" customFormat="1">
      <c r="B95" s="259"/>
      <c r="C95" s="260"/>
      <c r="D95" s="245" t="s">
        <v>475</v>
      </c>
      <c r="E95" s="261" t="s">
        <v>21</v>
      </c>
      <c r="F95" s="262" t="s">
        <v>623</v>
      </c>
      <c r="G95" s="260"/>
      <c r="H95" s="263">
        <v>2</v>
      </c>
      <c r="I95" s="264"/>
      <c r="J95" s="260"/>
      <c r="K95" s="260"/>
      <c r="L95" s="265"/>
      <c r="M95" s="266"/>
      <c r="N95" s="267"/>
      <c r="O95" s="267"/>
      <c r="P95" s="267"/>
      <c r="Q95" s="267"/>
      <c r="R95" s="267"/>
      <c r="S95" s="267"/>
      <c r="T95" s="268"/>
      <c r="AT95" s="269" t="s">
        <v>475</v>
      </c>
      <c r="AU95" s="269" t="s">
        <v>84</v>
      </c>
      <c r="AV95" s="12" t="s">
        <v>161</v>
      </c>
      <c r="AW95" s="12" t="s">
        <v>37</v>
      </c>
      <c r="AX95" s="12" t="s">
        <v>82</v>
      </c>
      <c r="AY95" s="269" t="s">
        <v>141</v>
      </c>
    </row>
    <row r="96" s="1" customFormat="1" ht="25.5" customHeight="1">
      <c r="B96" s="44"/>
      <c r="C96" s="219" t="s">
        <v>140</v>
      </c>
      <c r="D96" s="219" t="s">
        <v>144</v>
      </c>
      <c r="E96" s="220" t="s">
        <v>628</v>
      </c>
      <c r="F96" s="221" t="s">
        <v>629</v>
      </c>
      <c r="G96" s="222" t="s">
        <v>213</v>
      </c>
      <c r="H96" s="223">
        <v>27.48</v>
      </c>
      <c r="I96" s="224"/>
      <c r="J96" s="225">
        <f>ROUND(I96*H96,2)</f>
        <v>0</v>
      </c>
      <c r="K96" s="221" t="s">
        <v>147</v>
      </c>
      <c r="L96" s="70"/>
      <c r="M96" s="226" t="s">
        <v>21</v>
      </c>
      <c r="N96" s="227" t="s">
        <v>45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2" t="s">
        <v>161</v>
      </c>
      <c r="AT96" s="22" t="s">
        <v>144</v>
      </c>
      <c r="AU96" s="22" t="s">
        <v>84</v>
      </c>
      <c r="AY96" s="22" t="s">
        <v>141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82</v>
      </c>
      <c r="BK96" s="230">
        <f>ROUND(I96*H96,2)</f>
        <v>0</v>
      </c>
      <c r="BL96" s="22" t="s">
        <v>161</v>
      </c>
      <c r="BM96" s="22" t="s">
        <v>630</v>
      </c>
    </row>
    <row r="97" s="11" customFormat="1">
      <c r="B97" s="248"/>
      <c r="C97" s="249"/>
      <c r="D97" s="245" t="s">
        <v>475</v>
      </c>
      <c r="E97" s="258" t="s">
        <v>21</v>
      </c>
      <c r="F97" s="250" t="s">
        <v>631</v>
      </c>
      <c r="G97" s="249"/>
      <c r="H97" s="251">
        <v>27.48</v>
      </c>
      <c r="I97" s="252"/>
      <c r="J97" s="249"/>
      <c r="K97" s="249"/>
      <c r="L97" s="253"/>
      <c r="M97" s="254"/>
      <c r="N97" s="255"/>
      <c r="O97" s="255"/>
      <c r="P97" s="255"/>
      <c r="Q97" s="255"/>
      <c r="R97" s="255"/>
      <c r="S97" s="255"/>
      <c r="T97" s="256"/>
      <c r="AT97" s="257" t="s">
        <v>475</v>
      </c>
      <c r="AU97" s="257" t="s">
        <v>84</v>
      </c>
      <c r="AV97" s="11" t="s">
        <v>84</v>
      </c>
      <c r="AW97" s="11" t="s">
        <v>37</v>
      </c>
      <c r="AX97" s="11" t="s">
        <v>82</v>
      </c>
      <c r="AY97" s="257" t="s">
        <v>141</v>
      </c>
    </row>
    <row r="98" s="1" customFormat="1" ht="25.5" customHeight="1">
      <c r="B98" s="44"/>
      <c r="C98" s="219" t="s">
        <v>197</v>
      </c>
      <c r="D98" s="219" t="s">
        <v>144</v>
      </c>
      <c r="E98" s="220" t="s">
        <v>632</v>
      </c>
      <c r="F98" s="221" t="s">
        <v>633</v>
      </c>
      <c r="G98" s="222" t="s">
        <v>213</v>
      </c>
      <c r="H98" s="223">
        <v>12.960000000000001</v>
      </c>
      <c r="I98" s="224"/>
      <c r="J98" s="225">
        <f>ROUND(I98*H98,2)</f>
        <v>0</v>
      </c>
      <c r="K98" s="221" t="s">
        <v>147</v>
      </c>
      <c r="L98" s="70"/>
      <c r="M98" s="226" t="s">
        <v>21</v>
      </c>
      <c r="N98" s="227" t="s">
        <v>45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2" t="s">
        <v>161</v>
      </c>
      <c r="AT98" s="22" t="s">
        <v>144</v>
      </c>
      <c r="AU98" s="22" t="s">
        <v>84</v>
      </c>
      <c r="AY98" s="22" t="s">
        <v>141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82</v>
      </c>
      <c r="BK98" s="230">
        <f>ROUND(I98*H98,2)</f>
        <v>0</v>
      </c>
      <c r="BL98" s="22" t="s">
        <v>161</v>
      </c>
      <c r="BM98" s="22" t="s">
        <v>634</v>
      </c>
    </row>
    <row r="99" s="11" customFormat="1">
      <c r="B99" s="248"/>
      <c r="C99" s="249"/>
      <c r="D99" s="245" t="s">
        <v>475</v>
      </c>
      <c r="E99" s="258" t="s">
        <v>21</v>
      </c>
      <c r="F99" s="250" t="s">
        <v>635</v>
      </c>
      <c r="G99" s="249"/>
      <c r="H99" s="251">
        <v>12.960000000000001</v>
      </c>
      <c r="I99" s="252"/>
      <c r="J99" s="249"/>
      <c r="K99" s="249"/>
      <c r="L99" s="253"/>
      <c r="M99" s="254"/>
      <c r="N99" s="255"/>
      <c r="O99" s="255"/>
      <c r="P99" s="255"/>
      <c r="Q99" s="255"/>
      <c r="R99" s="255"/>
      <c r="S99" s="255"/>
      <c r="T99" s="256"/>
      <c r="AT99" s="257" t="s">
        <v>475</v>
      </c>
      <c r="AU99" s="257" t="s">
        <v>84</v>
      </c>
      <c r="AV99" s="11" t="s">
        <v>84</v>
      </c>
      <c r="AW99" s="11" t="s">
        <v>37</v>
      </c>
      <c r="AX99" s="11" t="s">
        <v>74</v>
      </c>
      <c r="AY99" s="257" t="s">
        <v>141</v>
      </c>
    </row>
    <row r="100" s="12" customFormat="1">
      <c r="B100" s="259"/>
      <c r="C100" s="260"/>
      <c r="D100" s="245" t="s">
        <v>475</v>
      </c>
      <c r="E100" s="261" t="s">
        <v>21</v>
      </c>
      <c r="F100" s="262" t="s">
        <v>636</v>
      </c>
      <c r="G100" s="260"/>
      <c r="H100" s="263">
        <v>12.960000000000001</v>
      </c>
      <c r="I100" s="264"/>
      <c r="J100" s="260"/>
      <c r="K100" s="260"/>
      <c r="L100" s="265"/>
      <c r="M100" s="266"/>
      <c r="N100" s="267"/>
      <c r="O100" s="267"/>
      <c r="P100" s="267"/>
      <c r="Q100" s="267"/>
      <c r="R100" s="267"/>
      <c r="S100" s="267"/>
      <c r="T100" s="268"/>
      <c r="AT100" s="269" t="s">
        <v>475</v>
      </c>
      <c r="AU100" s="269" t="s">
        <v>84</v>
      </c>
      <c r="AV100" s="12" t="s">
        <v>161</v>
      </c>
      <c r="AW100" s="12" t="s">
        <v>37</v>
      </c>
      <c r="AX100" s="12" t="s">
        <v>82</v>
      </c>
      <c r="AY100" s="269" t="s">
        <v>141</v>
      </c>
    </row>
    <row r="101" s="1" customFormat="1" ht="25.5" customHeight="1">
      <c r="B101" s="44"/>
      <c r="C101" s="219" t="s">
        <v>201</v>
      </c>
      <c r="D101" s="219" t="s">
        <v>144</v>
      </c>
      <c r="E101" s="220" t="s">
        <v>637</v>
      </c>
      <c r="F101" s="221" t="s">
        <v>638</v>
      </c>
      <c r="G101" s="222" t="s">
        <v>213</v>
      </c>
      <c r="H101" s="223">
        <v>6.4800000000000004</v>
      </c>
      <c r="I101" s="224"/>
      <c r="J101" s="225">
        <f>ROUND(I101*H101,2)</f>
        <v>0</v>
      </c>
      <c r="K101" s="221" t="s">
        <v>147</v>
      </c>
      <c r="L101" s="70"/>
      <c r="M101" s="226" t="s">
        <v>21</v>
      </c>
      <c r="N101" s="227" t="s">
        <v>45</v>
      </c>
      <c r="O101" s="4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AR101" s="22" t="s">
        <v>161</v>
      </c>
      <c r="AT101" s="22" t="s">
        <v>144</v>
      </c>
      <c r="AU101" s="22" t="s">
        <v>84</v>
      </c>
      <c r="AY101" s="22" t="s">
        <v>141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22" t="s">
        <v>82</v>
      </c>
      <c r="BK101" s="230">
        <f>ROUND(I101*H101,2)</f>
        <v>0</v>
      </c>
      <c r="BL101" s="22" t="s">
        <v>161</v>
      </c>
      <c r="BM101" s="22" t="s">
        <v>639</v>
      </c>
    </row>
    <row r="102" s="11" customFormat="1">
      <c r="B102" s="248"/>
      <c r="C102" s="249"/>
      <c r="D102" s="245" t="s">
        <v>475</v>
      </c>
      <c r="E102" s="258" t="s">
        <v>21</v>
      </c>
      <c r="F102" s="250" t="s">
        <v>640</v>
      </c>
      <c r="G102" s="249"/>
      <c r="H102" s="251">
        <v>6.4800000000000004</v>
      </c>
      <c r="I102" s="252"/>
      <c r="J102" s="249"/>
      <c r="K102" s="249"/>
      <c r="L102" s="253"/>
      <c r="M102" s="254"/>
      <c r="N102" s="255"/>
      <c r="O102" s="255"/>
      <c r="P102" s="255"/>
      <c r="Q102" s="255"/>
      <c r="R102" s="255"/>
      <c r="S102" s="255"/>
      <c r="T102" s="256"/>
      <c r="AT102" s="257" t="s">
        <v>475</v>
      </c>
      <c r="AU102" s="257" t="s">
        <v>84</v>
      </c>
      <c r="AV102" s="11" t="s">
        <v>84</v>
      </c>
      <c r="AW102" s="11" t="s">
        <v>37</v>
      </c>
      <c r="AX102" s="11" t="s">
        <v>82</v>
      </c>
      <c r="AY102" s="257" t="s">
        <v>141</v>
      </c>
    </row>
    <row r="103" s="1" customFormat="1" ht="38.25" customHeight="1">
      <c r="B103" s="44"/>
      <c r="C103" s="219" t="s">
        <v>206</v>
      </c>
      <c r="D103" s="219" t="s">
        <v>144</v>
      </c>
      <c r="E103" s="220" t="s">
        <v>641</v>
      </c>
      <c r="F103" s="221" t="s">
        <v>642</v>
      </c>
      <c r="G103" s="222" t="s">
        <v>213</v>
      </c>
      <c r="H103" s="223">
        <v>88.034999999999997</v>
      </c>
      <c r="I103" s="224"/>
      <c r="J103" s="225">
        <f>ROUND(I103*H103,2)</f>
        <v>0</v>
      </c>
      <c r="K103" s="221" t="s">
        <v>147</v>
      </c>
      <c r="L103" s="70"/>
      <c r="M103" s="226" t="s">
        <v>21</v>
      </c>
      <c r="N103" s="227" t="s">
        <v>45</v>
      </c>
      <c r="O103" s="45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22" t="s">
        <v>161</v>
      </c>
      <c r="AT103" s="22" t="s">
        <v>144</v>
      </c>
      <c r="AU103" s="22" t="s">
        <v>84</v>
      </c>
      <c r="AY103" s="22" t="s">
        <v>141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2" t="s">
        <v>82</v>
      </c>
      <c r="BK103" s="230">
        <f>ROUND(I103*H103,2)</f>
        <v>0</v>
      </c>
      <c r="BL103" s="22" t="s">
        <v>161</v>
      </c>
      <c r="BM103" s="22" t="s">
        <v>643</v>
      </c>
    </row>
    <row r="104" s="11" customFormat="1">
      <c r="B104" s="248"/>
      <c r="C104" s="249"/>
      <c r="D104" s="245" t="s">
        <v>475</v>
      </c>
      <c r="E104" s="258" t="s">
        <v>21</v>
      </c>
      <c r="F104" s="250" t="s">
        <v>644</v>
      </c>
      <c r="G104" s="249"/>
      <c r="H104" s="251">
        <v>88.034999999999997</v>
      </c>
      <c r="I104" s="252"/>
      <c r="J104" s="249"/>
      <c r="K104" s="249"/>
      <c r="L104" s="253"/>
      <c r="M104" s="254"/>
      <c r="N104" s="255"/>
      <c r="O104" s="255"/>
      <c r="P104" s="255"/>
      <c r="Q104" s="255"/>
      <c r="R104" s="255"/>
      <c r="S104" s="255"/>
      <c r="T104" s="256"/>
      <c r="AT104" s="257" t="s">
        <v>475</v>
      </c>
      <c r="AU104" s="257" t="s">
        <v>84</v>
      </c>
      <c r="AV104" s="11" t="s">
        <v>84</v>
      </c>
      <c r="AW104" s="11" t="s">
        <v>37</v>
      </c>
      <c r="AX104" s="11" t="s">
        <v>74</v>
      </c>
      <c r="AY104" s="257" t="s">
        <v>141</v>
      </c>
    </row>
    <row r="105" s="12" customFormat="1">
      <c r="B105" s="259"/>
      <c r="C105" s="260"/>
      <c r="D105" s="245" t="s">
        <v>475</v>
      </c>
      <c r="E105" s="261" t="s">
        <v>21</v>
      </c>
      <c r="F105" s="262" t="s">
        <v>645</v>
      </c>
      <c r="G105" s="260"/>
      <c r="H105" s="263">
        <v>88.034999999999997</v>
      </c>
      <c r="I105" s="264"/>
      <c r="J105" s="260"/>
      <c r="K105" s="260"/>
      <c r="L105" s="265"/>
      <c r="M105" s="266"/>
      <c r="N105" s="267"/>
      <c r="O105" s="267"/>
      <c r="P105" s="267"/>
      <c r="Q105" s="267"/>
      <c r="R105" s="267"/>
      <c r="S105" s="267"/>
      <c r="T105" s="268"/>
      <c r="AT105" s="269" t="s">
        <v>475</v>
      </c>
      <c r="AU105" s="269" t="s">
        <v>84</v>
      </c>
      <c r="AV105" s="12" t="s">
        <v>161</v>
      </c>
      <c r="AW105" s="12" t="s">
        <v>37</v>
      </c>
      <c r="AX105" s="12" t="s">
        <v>82</v>
      </c>
      <c r="AY105" s="269" t="s">
        <v>141</v>
      </c>
    </row>
    <row r="106" s="1" customFormat="1" ht="38.25" customHeight="1">
      <c r="B106" s="44"/>
      <c r="C106" s="219" t="s">
        <v>210</v>
      </c>
      <c r="D106" s="219" t="s">
        <v>144</v>
      </c>
      <c r="E106" s="220" t="s">
        <v>646</v>
      </c>
      <c r="F106" s="221" t="s">
        <v>647</v>
      </c>
      <c r="G106" s="222" t="s">
        <v>213</v>
      </c>
      <c r="H106" s="223">
        <v>44.018000000000001</v>
      </c>
      <c r="I106" s="224"/>
      <c r="J106" s="225">
        <f>ROUND(I106*H106,2)</f>
        <v>0</v>
      </c>
      <c r="K106" s="221" t="s">
        <v>147</v>
      </c>
      <c r="L106" s="70"/>
      <c r="M106" s="226" t="s">
        <v>21</v>
      </c>
      <c r="N106" s="227" t="s">
        <v>45</v>
      </c>
      <c r="O106" s="4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2" t="s">
        <v>161</v>
      </c>
      <c r="AT106" s="22" t="s">
        <v>144</v>
      </c>
      <c r="AU106" s="22" t="s">
        <v>84</v>
      </c>
      <c r="AY106" s="22" t="s">
        <v>141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" t="s">
        <v>82</v>
      </c>
      <c r="BK106" s="230">
        <f>ROUND(I106*H106,2)</f>
        <v>0</v>
      </c>
      <c r="BL106" s="22" t="s">
        <v>161</v>
      </c>
      <c r="BM106" s="22" t="s">
        <v>648</v>
      </c>
    </row>
    <row r="107" s="11" customFormat="1">
      <c r="B107" s="248"/>
      <c r="C107" s="249"/>
      <c r="D107" s="245" t="s">
        <v>475</v>
      </c>
      <c r="E107" s="258" t="s">
        <v>21</v>
      </c>
      <c r="F107" s="250" t="s">
        <v>649</v>
      </c>
      <c r="G107" s="249"/>
      <c r="H107" s="251">
        <v>44.018000000000001</v>
      </c>
      <c r="I107" s="252"/>
      <c r="J107" s="249"/>
      <c r="K107" s="249"/>
      <c r="L107" s="253"/>
      <c r="M107" s="254"/>
      <c r="N107" s="255"/>
      <c r="O107" s="255"/>
      <c r="P107" s="255"/>
      <c r="Q107" s="255"/>
      <c r="R107" s="255"/>
      <c r="S107" s="255"/>
      <c r="T107" s="256"/>
      <c r="AT107" s="257" t="s">
        <v>475</v>
      </c>
      <c r="AU107" s="257" t="s">
        <v>84</v>
      </c>
      <c r="AV107" s="11" t="s">
        <v>84</v>
      </c>
      <c r="AW107" s="11" t="s">
        <v>37</v>
      </c>
      <c r="AX107" s="11" t="s">
        <v>82</v>
      </c>
      <c r="AY107" s="257" t="s">
        <v>141</v>
      </c>
    </row>
    <row r="108" s="1" customFormat="1" ht="25.5" customHeight="1">
      <c r="B108" s="44"/>
      <c r="C108" s="219" t="s">
        <v>215</v>
      </c>
      <c r="D108" s="219" t="s">
        <v>144</v>
      </c>
      <c r="E108" s="220" t="s">
        <v>650</v>
      </c>
      <c r="F108" s="221" t="s">
        <v>651</v>
      </c>
      <c r="G108" s="222" t="s">
        <v>183</v>
      </c>
      <c r="H108" s="223">
        <v>43.299999999999997</v>
      </c>
      <c r="I108" s="224"/>
      <c r="J108" s="225">
        <f>ROUND(I108*H108,2)</f>
        <v>0</v>
      </c>
      <c r="K108" s="221" t="s">
        <v>147</v>
      </c>
      <c r="L108" s="70"/>
      <c r="M108" s="226" t="s">
        <v>21</v>
      </c>
      <c r="N108" s="227" t="s">
        <v>45</v>
      </c>
      <c r="O108" s="45"/>
      <c r="P108" s="228">
        <f>O108*H108</f>
        <v>0</v>
      </c>
      <c r="Q108" s="228">
        <v>0.00084000000000000003</v>
      </c>
      <c r="R108" s="228">
        <f>Q108*H108</f>
        <v>0.036372000000000002</v>
      </c>
      <c r="S108" s="228">
        <v>0</v>
      </c>
      <c r="T108" s="229">
        <f>S108*H108</f>
        <v>0</v>
      </c>
      <c r="AR108" s="22" t="s">
        <v>161</v>
      </c>
      <c r="AT108" s="22" t="s">
        <v>144</v>
      </c>
      <c r="AU108" s="22" t="s">
        <v>84</v>
      </c>
      <c r="AY108" s="22" t="s">
        <v>141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82</v>
      </c>
      <c r="BK108" s="230">
        <f>ROUND(I108*H108,2)</f>
        <v>0</v>
      </c>
      <c r="BL108" s="22" t="s">
        <v>161</v>
      </c>
      <c r="BM108" s="22" t="s">
        <v>652</v>
      </c>
    </row>
    <row r="109" s="11" customFormat="1">
      <c r="B109" s="248"/>
      <c r="C109" s="249"/>
      <c r="D109" s="245" t="s">
        <v>475</v>
      </c>
      <c r="E109" s="258" t="s">
        <v>21</v>
      </c>
      <c r="F109" s="250" t="s">
        <v>653</v>
      </c>
      <c r="G109" s="249"/>
      <c r="H109" s="251">
        <v>43.299999999999997</v>
      </c>
      <c r="I109" s="252"/>
      <c r="J109" s="249"/>
      <c r="K109" s="249"/>
      <c r="L109" s="253"/>
      <c r="M109" s="254"/>
      <c r="N109" s="255"/>
      <c r="O109" s="255"/>
      <c r="P109" s="255"/>
      <c r="Q109" s="255"/>
      <c r="R109" s="255"/>
      <c r="S109" s="255"/>
      <c r="T109" s="256"/>
      <c r="AT109" s="257" t="s">
        <v>475</v>
      </c>
      <c r="AU109" s="257" t="s">
        <v>84</v>
      </c>
      <c r="AV109" s="11" t="s">
        <v>84</v>
      </c>
      <c r="AW109" s="11" t="s">
        <v>37</v>
      </c>
      <c r="AX109" s="11" t="s">
        <v>74</v>
      </c>
      <c r="AY109" s="257" t="s">
        <v>141</v>
      </c>
    </row>
    <row r="110" s="12" customFormat="1">
      <c r="B110" s="259"/>
      <c r="C110" s="260"/>
      <c r="D110" s="245" t="s">
        <v>475</v>
      </c>
      <c r="E110" s="261" t="s">
        <v>21</v>
      </c>
      <c r="F110" s="262" t="s">
        <v>623</v>
      </c>
      <c r="G110" s="260"/>
      <c r="H110" s="263">
        <v>43.299999999999997</v>
      </c>
      <c r="I110" s="264"/>
      <c r="J110" s="260"/>
      <c r="K110" s="260"/>
      <c r="L110" s="265"/>
      <c r="M110" s="266"/>
      <c r="N110" s="267"/>
      <c r="O110" s="267"/>
      <c r="P110" s="267"/>
      <c r="Q110" s="267"/>
      <c r="R110" s="267"/>
      <c r="S110" s="267"/>
      <c r="T110" s="268"/>
      <c r="AT110" s="269" t="s">
        <v>475</v>
      </c>
      <c r="AU110" s="269" t="s">
        <v>84</v>
      </c>
      <c r="AV110" s="12" t="s">
        <v>161</v>
      </c>
      <c r="AW110" s="12" t="s">
        <v>37</v>
      </c>
      <c r="AX110" s="12" t="s">
        <v>82</v>
      </c>
      <c r="AY110" s="269" t="s">
        <v>141</v>
      </c>
    </row>
    <row r="111" s="1" customFormat="1" ht="25.5" customHeight="1">
      <c r="B111" s="44"/>
      <c r="C111" s="219" t="s">
        <v>219</v>
      </c>
      <c r="D111" s="219" t="s">
        <v>144</v>
      </c>
      <c r="E111" s="220" t="s">
        <v>654</v>
      </c>
      <c r="F111" s="221" t="s">
        <v>655</v>
      </c>
      <c r="G111" s="222" t="s">
        <v>183</v>
      </c>
      <c r="H111" s="223">
        <v>23.5</v>
      </c>
      <c r="I111" s="224"/>
      <c r="J111" s="225">
        <f>ROUND(I111*H111,2)</f>
        <v>0</v>
      </c>
      <c r="K111" s="221" t="s">
        <v>147</v>
      </c>
      <c r="L111" s="70"/>
      <c r="M111" s="226" t="s">
        <v>21</v>
      </c>
      <c r="N111" s="227" t="s">
        <v>45</v>
      </c>
      <c r="O111" s="45"/>
      <c r="P111" s="228">
        <f>O111*H111</f>
        <v>0</v>
      </c>
      <c r="Q111" s="228">
        <v>0.00084999999999999995</v>
      </c>
      <c r="R111" s="228">
        <f>Q111*H111</f>
        <v>0.019975</v>
      </c>
      <c r="S111" s="228">
        <v>0</v>
      </c>
      <c r="T111" s="229">
        <f>S111*H111</f>
        <v>0</v>
      </c>
      <c r="AR111" s="22" t="s">
        <v>161</v>
      </c>
      <c r="AT111" s="22" t="s">
        <v>144</v>
      </c>
      <c r="AU111" s="22" t="s">
        <v>84</v>
      </c>
      <c r="AY111" s="22" t="s">
        <v>141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82</v>
      </c>
      <c r="BK111" s="230">
        <f>ROUND(I111*H111,2)</f>
        <v>0</v>
      </c>
      <c r="BL111" s="22" t="s">
        <v>161</v>
      </c>
      <c r="BM111" s="22" t="s">
        <v>656</v>
      </c>
    </row>
    <row r="112" s="11" customFormat="1">
      <c r="B112" s="248"/>
      <c r="C112" s="249"/>
      <c r="D112" s="245" t="s">
        <v>475</v>
      </c>
      <c r="E112" s="258" t="s">
        <v>21</v>
      </c>
      <c r="F112" s="250" t="s">
        <v>657</v>
      </c>
      <c r="G112" s="249"/>
      <c r="H112" s="251">
        <v>23.5</v>
      </c>
      <c r="I112" s="252"/>
      <c r="J112" s="249"/>
      <c r="K112" s="249"/>
      <c r="L112" s="253"/>
      <c r="M112" s="254"/>
      <c r="N112" s="255"/>
      <c r="O112" s="255"/>
      <c r="P112" s="255"/>
      <c r="Q112" s="255"/>
      <c r="R112" s="255"/>
      <c r="S112" s="255"/>
      <c r="T112" s="256"/>
      <c r="AT112" s="257" t="s">
        <v>475</v>
      </c>
      <c r="AU112" s="257" t="s">
        <v>84</v>
      </c>
      <c r="AV112" s="11" t="s">
        <v>84</v>
      </c>
      <c r="AW112" s="11" t="s">
        <v>37</v>
      </c>
      <c r="AX112" s="11" t="s">
        <v>74</v>
      </c>
      <c r="AY112" s="257" t="s">
        <v>141</v>
      </c>
    </row>
    <row r="113" s="12" customFormat="1">
      <c r="B113" s="259"/>
      <c r="C113" s="260"/>
      <c r="D113" s="245" t="s">
        <v>475</v>
      </c>
      <c r="E113" s="261" t="s">
        <v>21</v>
      </c>
      <c r="F113" s="262" t="s">
        <v>623</v>
      </c>
      <c r="G113" s="260"/>
      <c r="H113" s="263">
        <v>23.5</v>
      </c>
      <c r="I113" s="264"/>
      <c r="J113" s="260"/>
      <c r="K113" s="260"/>
      <c r="L113" s="265"/>
      <c r="M113" s="266"/>
      <c r="N113" s="267"/>
      <c r="O113" s="267"/>
      <c r="P113" s="267"/>
      <c r="Q113" s="267"/>
      <c r="R113" s="267"/>
      <c r="S113" s="267"/>
      <c r="T113" s="268"/>
      <c r="AT113" s="269" t="s">
        <v>475</v>
      </c>
      <c r="AU113" s="269" t="s">
        <v>84</v>
      </c>
      <c r="AV113" s="12" t="s">
        <v>161</v>
      </c>
      <c r="AW113" s="12" t="s">
        <v>37</v>
      </c>
      <c r="AX113" s="12" t="s">
        <v>82</v>
      </c>
      <c r="AY113" s="269" t="s">
        <v>141</v>
      </c>
    </row>
    <row r="114" s="1" customFormat="1" ht="25.5" customHeight="1">
      <c r="B114" s="44"/>
      <c r="C114" s="219" t="s">
        <v>223</v>
      </c>
      <c r="D114" s="219" t="s">
        <v>144</v>
      </c>
      <c r="E114" s="220" t="s">
        <v>658</v>
      </c>
      <c r="F114" s="221" t="s">
        <v>659</v>
      </c>
      <c r="G114" s="222" t="s">
        <v>183</v>
      </c>
      <c r="H114" s="223">
        <v>43.299999999999997</v>
      </c>
      <c r="I114" s="224"/>
      <c r="J114" s="225">
        <f>ROUND(I114*H114,2)</f>
        <v>0</v>
      </c>
      <c r="K114" s="221" t="s">
        <v>147</v>
      </c>
      <c r="L114" s="70"/>
      <c r="M114" s="226" t="s">
        <v>21</v>
      </c>
      <c r="N114" s="227" t="s">
        <v>45</v>
      </c>
      <c r="O114" s="4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2" t="s">
        <v>161</v>
      </c>
      <c r="AT114" s="22" t="s">
        <v>144</v>
      </c>
      <c r="AU114" s="22" t="s">
        <v>84</v>
      </c>
      <c r="AY114" s="22" t="s">
        <v>141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82</v>
      </c>
      <c r="BK114" s="230">
        <f>ROUND(I114*H114,2)</f>
        <v>0</v>
      </c>
      <c r="BL114" s="22" t="s">
        <v>161</v>
      </c>
      <c r="BM114" s="22" t="s">
        <v>660</v>
      </c>
    </row>
    <row r="115" s="1" customFormat="1" ht="38.25" customHeight="1">
      <c r="B115" s="44"/>
      <c r="C115" s="219" t="s">
        <v>227</v>
      </c>
      <c r="D115" s="219" t="s">
        <v>144</v>
      </c>
      <c r="E115" s="220" t="s">
        <v>661</v>
      </c>
      <c r="F115" s="221" t="s">
        <v>662</v>
      </c>
      <c r="G115" s="222" t="s">
        <v>183</v>
      </c>
      <c r="H115" s="223">
        <v>23.5</v>
      </c>
      <c r="I115" s="224"/>
      <c r="J115" s="225">
        <f>ROUND(I115*H115,2)</f>
        <v>0</v>
      </c>
      <c r="K115" s="221" t="s">
        <v>147</v>
      </c>
      <c r="L115" s="70"/>
      <c r="M115" s="226" t="s">
        <v>21</v>
      </c>
      <c r="N115" s="227" t="s">
        <v>45</v>
      </c>
      <c r="O115" s="45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AR115" s="22" t="s">
        <v>161</v>
      </c>
      <c r="AT115" s="22" t="s">
        <v>144</v>
      </c>
      <c r="AU115" s="22" t="s">
        <v>84</v>
      </c>
      <c r="AY115" s="22" t="s">
        <v>141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2" t="s">
        <v>82</v>
      </c>
      <c r="BK115" s="230">
        <f>ROUND(I115*H115,2)</f>
        <v>0</v>
      </c>
      <c r="BL115" s="22" t="s">
        <v>161</v>
      </c>
      <c r="BM115" s="22" t="s">
        <v>663</v>
      </c>
    </row>
    <row r="116" s="1" customFormat="1" ht="38.25" customHeight="1">
      <c r="B116" s="44"/>
      <c r="C116" s="219" t="s">
        <v>232</v>
      </c>
      <c r="D116" s="219" t="s">
        <v>144</v>
      </c>
      <c r="E116" s="220" t="s">
        <v>664</v>
      </c>
      <c r="F116" s="221" t="s">
        <v>665</v>
      </c>
      <c r="G116" s="222" t="s">
        <v>213</v>
      </c>
      <c r="H116" s="223">
        <v>100.99500000000001</v>
      </c>
      <c r="I116" s="224"/>
      <c r="J116" s="225">
        <f>ROUND(I116*H116,2)</f>
        <v>0</v>
      </c>
      <c r="K116" s="221" t="s">
        <v>147</v>
      </c>
      <c r="L116" s="70"/>
      <c r="M116" s="226" t="s">
        <v>21</v>
      </c>
      <c r="N116" s="227" t="s">
        <v>45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161</v>
      </c>
      <c r="AT116" s="22" t="s">
        <v>144</v>
      </c>
      <c r="AU116" s="22" t="s">
        <v>84</v>
      </c>
      <c r="AY116" s="22" t="s">
        <v>141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82</v>
      </c>
      <c r="BK116" s="230">
        <f>ROUND(I116*H116,2)</f>
        <v>0</v>
      </c>
      <c r="BL116" s="22" t="s">
        <v>161</v>
      </c>
      <c r="BM116" s="22" t="s">
        <v>666</v>
      </c>
    </row>
    <row r="117" s="11" customFormat="1">
      <c r="B117" s="248"/>
      <c r="C117" s="249"/>
      <c r="D117" s="245" t="s">
        <v>475</v>
      </c>
      <c r="E117" s="258" t="s">
        <v>21</v>
      </c>
      <c r="F117" s="250" t="s">
        <v>667</v>
      </c>
      <c r="G117" s="249"/>
      <c r="H117" s="251">
        <v>12.960000000000001</v>
      </c>
      <c r="I117" s="252"/>
      <c r="J117" s="249"/>
      <c r="K117" s="249"/>
      <c r="L117" s="253"/>
      <c r="M117" s="254"/>
      <c r="N117" s="255"/>
      <c r="O117" s="255"/>
      <c r="P117" s="255"/>
      <c r="Q117" s="255"/>
      <c r="R117" s="255"/>
      <c r="S117" s="255"/>
      <c r="T117" s="256"/>
      <c r="AT117" s="257" t="s">
        <v>475</v>
      </c>
      <c r="AU117" s="257" t="s">
        <v>84</v>
      </c>
      <c r="AV117" s="11" t="s">
        <v>84</v>
      </c>
      <c r="AW117" s="11" t="s">
        <v>37</v>
      </c>
      <c r="AX117" s="11" t="s">
        <v>74</v>
      </c>
      <c r="AY117" s="257" t="s">
        <v>141</v>
      </c>
    </row>
    <row r="118" s="11" customFormat="1">
      <c r="B118" s="248"/>
      <c r="C118" s="249"/>
      <c r="D118" s="245" t="s">
        <v>475</v>
      </c>
      <c r="E118" s="258" t="s">
        <v>21</v>
      </c>
      <c r="F118" s="250" t="s">
        <v>668</v>
      </c>
      <c r="G118" s="249"/>
      <c r="H118" s="251">
        <v>88.034999999999997</v>
      </c>
      <c r="I118" s="252"/>
      <c r="J118" s="249"/>
      <c r="K118" s="249"/>
      <c r="L118" s="253"/>
      <c r="M118" s="254"/>
      <c r="N118" s="255"/>
      <c r="O118" s="255"/>
      <c r="P118" s="255"/>
      <c r="Q118" s="255"/>
      <c r="R118" s="255"/>
      <c r="S118" s="255"/>
      <c r="T118" s="256"/>
      <c r="AT118" s="257" t="s">
        <v>475</v>
      </c>
      <c r="AU118" s="257" t="s">
        <v>84</v>
      </c>
      <c r="AV118" s="11" t="s">
        <v>84</v>
      </c>
      <c r="AW118" s="11" t="s">
        <v>37</v>
      </c>
      <c r="AX118" s="11" t="s">
        <v>74</v>
      </c>
      <c r="AY118" s="257" t="s">
        <v>141</v>
      </c>
    </row>
    <row r="119" s="12" customFormat="1">
      <c r="B119" s="259"/>
      <c r="C119" s="260"/>
      <c r="D119" s="245" t="s">
        <v>475</v>
      </c>
      <c r="E119" s="261" t="s">
        <v>21</v>
      </c>
      <c r="F119" s="262" t="s">
        <v>623</v>
      </c>
      <c r="G119" s="260"/>
      <c r="H119" s="263">
        <v>100.99500000000001</v>
      </c>
      <c r="I119" s="264"/>
      <c r="J119" s="260"/>
      <c r="K119" s="260"/>
      <c r="L119" s="265"/>
      <c r="M119" s="266"/>
      <c r="N119" s="267"/>
      <c r="O119" s="267"/>
      <c r="P119" s="267"/>
      <c r="Q119" s="267"/>
      <c r="R119" s="267"/>
      <c r="S119" s="267"/>
      <c r="T119" s="268"/>
      <c r="AT119" s="269" t="s">
        <v>475</v>
      </c>
      <c r="AU119" s="269" t="s">
        <v>84</v>
      </c>
      <c r="AV119" s="12" t="s">
        <v>161</v>
      </c>
      <c r="AW119" s="12" t="s">
        <v>37</v>
      </c>
      <c r="AX119" s="12" t="s">
        <v>82</v>
      </c>
      <c r="AY119" s="269" t="s">
        <v>141</v>
      </c>
    </row>
    <row r="120" s="1" customFormat="1" ht="38.25" customHeight="1">
      <c r="B120" s="44"/>
      <c r="C120" s="219" t="s">
        <v>10</v>
      </c>
      <c r="D120" s="219" t="s">
        <v>144</v>
      </c>
      <c r="E120" s="220" t="s">
        <v>216</v>
      </c>
      <c r="F120" s="221" t="s">
        <v>217</v>
      </c>
      <c r="G120" s="222" t="s">
        <v>213</v>
      </c>
      <c r="H120" s="223">
        <v>130.92599999999999</v>
      </c>
      <c r="I120" s="224"/>
      <c r="J120" s="225">
        <f>ROUND(I120*H120,2)</f>
        <v>0</v>
      </c>
      <c r="K120" s="221" t="s">
        <v>147</v>
      </c>
      <c r="L120" s="70"/>
      <c r="M120" s="226" t="s">
        <v>21</v>
      </c>
      <c r="N120" s="227" t="s">
        <v>45</v>
      </c>
      <c r="O120" s="4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2" t="s">
        <v>161</v>
      </c>
      <c r="AT120" s="22" t="s">
        <v>144</v>
      </c>
      <c r="AU120" s="22" t="s">
        <v>84</v>
      </c>
      <c r="AY120" s="22" t="s">
        <v>141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82</v>
      </c>
      <c r="BK120" s="230">
        <f>ROUND(I120*H120,2)</f>
        <v>0</v>
      </c>
      <c r="BL120" s="22" t="s">
        <v>161</v>
      </c>
      <c r="BM120" s="22" t="s">
        <v>669</v>
      </c>
    </row>
    <row r="121" s="11" customFormat="1">
      <c r="B121" s="248"/>
      <c r="C121" s="249"/>
      <c r="D121" s="245" t="s">
        <v>475</v>
      </c>
      <c r="E121" s="258" t="s">
        <v>21</v>
      </c>
      <c r="F121" s="250" t="s">
        <v>670</v>
      </c>
      <c r="G121" s="249"/>
      <c r="H121" s="251">
        <v>49.344000000000001</v>
      </c>
      <c r="I121" s="252"/>
      <c r="J121" s="249"/>
      <c r="K121" s="249"/>
      <c r="L121" s="253"/>
      <c r="M121" s="254"/>
      <c r="N121" s="255"/>
      <c r="O121" s="255"/>
      <c r="P121" s="255"/>
      <c r="Q121" s="255"/>
      <c r="R121" s="255"/>
      <c r="S121" s="255"/>
      <c r="T121" s="256"/>
      <c r="AT121" s="257" t="s">
        <v>475</v>
      </c>
      <c r="AU121" s="257" t="s">
        <v>84</v>
      </c>
      <c r="AV121" s="11" t="s">
        <v>84</v>
      </c>
      <c r="AW121" s="11" t="s">
        <v>37</v>
      </c>
      <c r="AX121" s="11" t="s">
        <v>74</v>
      </c>
      <c r="AY121" s="257" t="s">
        <v>141</v>
      </c>
    </row>
    <row r="122" s="11" customFormat="1">
      <c r="B122" s="248"/>
      <c r="C122" s="249"/>
      <c r="D122" s="245" t="s">
        <v>475</v>
      </c>
      <c r="E122" s="258" t="s">
        <v>21</v>
      </c>
      <c r="F122" s="250" t="s">
        <v>671</v>
      </c>
      <c r="G122" s="249"/>
      <c r="H122" s="251">
        <v>40.790999999999997</v>
      </c>
      <c r="I122" s="252"/>
      <c r="J122" s="249"/>
      <c r="K122" s="249"/>
      <c r="L122" s="253"/>
      <c r="M122" s="254"/>
      <c r="N122" s="255"/>
      <c r="O122" s="255"/>
      <c r="P122" s="255"/>
      <c r="Q122" s="255"/>
      <c r="R122" s="255"/>
      <c r="S122" s="255"/>
      <c r="T122" s="256"/>
      <c r="AT122" s="257" t="s">
        <v>475</v>
      </c>
      <c r="AU122" s="257" t="s">
        <v>84</v>
      </c>
      <c r="AV122" s="11" t="s">
        <v>84</v>
      </c>
      <c r="AW122" s="11" t="s">
        <v>37</v>
      </c>
      <c r="AX122" s="11" t="s">
        <v>74</v>
      </c>
      <c r="AY122" s="257" t="s">
        <v>141</v>
      </c>
    </row>
    <row r="123" s="11" customFormat="1">
      <c r="B123" s="248"/>
      <c r="C123" s="249"/>
      <c r="D123" s="245" t="s">
        <v>475</v>
      </c>
      <c r="E123" s="258" t="s">
        <v>21</v>
      </c>
      <c r="F123" s="250" t="s">
        <v>672</v>
      </c>
      <c r="G123" s="249"/>
      <c r="H123" s="251">
        <v>40.790999999999997</v>
      </c>
      <c r="I123" s="252"/>
      <c r="J123" s="249"/>
      <c r="K123" s="249"/>
      <c r="L123" s="253"/>
      <c r="M123" s="254"/>
      <c r="N123" s="255"/>
      <c r="O123" s="255"/>
      <c r="P123" s="255"/>
      <c r="Q123" s="255"/>
      <c r="R123" s="255"/>
      <c r="S123" s="255"/>
      <c r="T123" s="256"/>
      <c r="AT123" s="257" t="s">
        <v>475</v>
      </c>
      <c r="AU123" s="257" t="s">
        <v>84</v>
      </c>
      <c r="AV123" s="11" t="s">
        <v>84</v>
      </c>
      <c r="AW123" s="11" t="s">
        <v>37</v>
      </c>
      <c r="AX123" s="11" t="s">
        <v>74</v>
      </c>
      <c r="AY123" s="257" t="s">
        <v>141</v>
      </c>
    </row>
    <row r="124" s="12" customFormat="1">
      <c r="B124" s="259"/>
      <c r="C124" s="260"/>
      <c r="D124" s="245" t="s">
        <v>475</v>
      </c>
      <c r="E124" s="261" t="s">
        <v>21</v>
      </c>
      <c r="F124" s="262" t="s">
        <v>623</v>
      </c>
      <c r="G124" s="260"/>
      <c r="H124" s="263">
        <v>130.92599999999999</v>
      </c>
      <c r="I124" s="264"/>
      <c r="J124" s="260"/>
      <c r="K124" s="260"/>
      <c r="L124" s="265"/>
      <c r="M124" s="266"/>
      <c r="N124" s="267"/>
      <c r="O124" s="267"/>
      <c r="P124" s="267"/>
      <c r="Q124" s="267"/>
      <c r="R124" s="267"/>
      <c r="S124" s="267"/>
      <c r="T124" s="268"/>
      <c r="AT124" s="269" t="s">
        <v>475</v>
      </c>
      <c r="AU124" s="269" t="s">
        <v>84</v>
      </c>
      <c r="AV124" s="12" t="s">
        <v>161</v>
      </c>
      <c r="AW124" s="12" t="s">
        <v>37</v>
      </c>
      <c r="AX124" s="12" t="s">
        <v>82</v>
      </c>
      <c r="AY124" s="269" t="s">
        <v>141</v>
      </c>
    </row>
    <row r="125" s="1" customFormat="1" ht="25.5" customHeight="1">
      <c r="B125" s="44"/>
      <c r="C125" s="219" t="s">
        <v>241</v>
      </c>
      <c r="D125" s="219" t="s">
        <v>144</v>
      </c>
      <c r="E125" s="220" t="s">
        <v>673</v>
      </c>
      <c r="F125" s="221" t="s">
        <v>674</v>
      </c>
      <c r="G125" s="222" t="s">
        <v>213</v>
      </c>
      <c r="H125" s="223">
        <v>40.790999999999997</v>
      </c>
      <c r="I125" s="224"/>
      <c r="J125" s="225">
        <f>ROUND(I125*H125,2)</f>
        <v>0</v>
      </c>
      <c r="K125" s="221" t="s">
        <v>147</v>
      </c>
      <c r="L125" s="70"/>
      <c r="M125" s="226" t="s">
        <v>21</v>
      </c>
      <c r="N125" s="227" t="s">
        <v>45</v>
      </c>
      <c r="O125" s="45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AR125" s="22" t="s">
        <v>161</v>
      </c>
      <c r="AT125" s="22" t="s">
        <v>144</v>
      </c>
      <c r="AU125" s="22" t="s">
        <v>84</v>
      </c>
      <c r="AY125" s="22" t="s">
        <v>141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82</v>
      </c>
      <c r="BK125" s="230">
        <f>ROUND(I125*H125,2)</f>
        <v>0</v>
      </c>
      <c r="BL125" s="22" t="s">
        <v>161</v>
      </c>
      <c r="BM125" s="22" t="s">
        <v>675</v>
      </c>
    </row>
    <row r="126" s="11" customFormat="1">
      <c r="B126" s="248"/>
      <c r="C126" s="249"/>
      <c r="D126" s="245" t="s">
        <v>475</v>
      </c>
      <c r="E126" s="258" t="s">
        <v>21</v>
      </c>
      <c r="F126" s="250" t="s">
        <v>676</v>
      </c>
      <c r="G126" s="249"/>
      <c r="H126" s="251">
        <v>40.790999999999997</v>
      </c>
      <c r="I126" s="252"/>
      <c r="J126" s="249"/>
      <c r="K126" s="249"/>
      <c r="L126" s="253"/>
      <c r="M126" s="254"/>
      <c r="N126" s="255"/>
      <c r="O126" s="255"/>
      <c r="P126" s="255"/>
      <c r="Q126" s="255"/>
      <c r="R126" s="255"/>
      <c r="S126" s="255"/>
      <c r="T126" s="256"/>
      <c r="AT126" s="257" t="s">
        <v>475</v>
      </c>
      <c r="AU126" s="257" t="s">
        <v>84</v>
      </c>
      <c r="AV126" s="11" t="s">
        <v>84</v>
      </c>
      <c r="AW126" s="11" t="s">
        <v>37</v>
      </c>
      <c r="AX126" s="11" t="s">
        <v>82</v>
      </c>
      <c r="AY126" s="257" t="s">
        <v>141</v>
      </c>
    </row>
    <row r="127" s="1" customFormat="1" ht="16.5" customHeight="1">
      <c r="B127" s="44"/>
      <c r="C127" s="219" t="s">
        <v>246</v>
      </c>
      <c r="D127" s="219" t="s">
        <v>144</v>
      </c>
      <c r="E127" s="220" t="s">
        <v>224</v>
      </c>
      <c r="F127" s="221" t="s">
        <v>225</v>
      </c>
      <c r="G127" s="222" t="s">
        <v>213</v>
      </c>
      <c r="H127" s="223">
        <v>90.135000000000005</v>
      </c>
      <c r="I127" s="224"/>
      <c r="J127" s="225">
        <f>ROUND(I127*H127,2)</f>
        <v>0</v>
      </c>
      <c r="K127" s="221" t="s">
        <v>147</v>
      </c>
      <c r="L127" s="70"/>
      <c r="M127" s="226" t="s">
        <v>21</v>
      </c>
      <c r="N127" s="227" t="s">
        <v>45</v>
      </c>
      <c r="O127" s="45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AR127" s="22" t="s">
        <v>161</v>
      </c>
      <c r="AT127" s="22" t="s">
        <v>144</v>
      </c>
      <c r="AU127" s="22" t="s">
        <v>84</v>
      </c>
      <c r="AY127" s="22" t="s">
        <v>141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2" t="s">
        <v>82</v>
      </c>
      <c r="BK127" s="230">
        <f>ROUND(I127*H127,2)</f>
        <v>0</v>
      </c>
      <c r="BL127" s="22" t="s">
        <v>161</v>
      </c>
      <c r="BM127" s="22" t="s">
        <v>677</v>
      </c>
    </row>
    <row r="128" s="11" customFormat="1">
      <c r="B128" s="248"/>
      <c r="C128" s="249"/>
      <c r="D128" s="245" t="s">
        <v>475</v>
      </c>
      <c r="E128" s="258" t="s">
        <v>21</v>
      </c>
      <c r="F128" s="250" t="s">
        <v>678</v>
      </c>
      <c r="G128" s="249"/>
      <c r="H128" s="251">
        <v>49.344000000000001</v>
      </c>
      <c r="I128" s="252"/>
      <c r="J128" s="249"/>
      <c r="K128" s="249"/>
      <c r="L128" s="253"/>
      <c r="M128" s="254"/>
      <c r="N128" s="255"/>
      <c r="O128" s="255"/>
      <c r="P128" s="255"/>
      <c r="Q128" s="255"/>
      <c r="R128" s="255"/>
      <c r="S128" s="255"/>
      <c r="T128" s="256"/>
      <c r="AT128" s="257" t="s">
        <v>475</v>
      </c>
      <c r="AU128" s="257" t="s">
        <v>84</v>
      </c>
      <c r="AV128" s="11" t="s">
        <v>84</v>
      </c>
      <c r="AW128" s="11" t="s">
        <v>37</v>
      </c>
      <c r="AX128" s="11" t="s">
        <v>74</v>
      </c>
      <c r="AY128" s="257" t="s">
        <v>141</v>
      </c>
    </row>
    <row r="129" s="11" customFormat="1">
      <c r="B129" s="248"/>
      <c r="C129" s="249"/>
      <c r="D129" s="245" t="s">
        <v>475</v>
      </c>
      <c r="E129" s="258" t="s">
        <v>21</v>
      </c>
      <c r="F129" s="250" t="s">
        <v>672</v>
      </c>
      <c r="G129" s="249"/>
      <c r="H129" s="251">
        <v>40.790999999999997</v>
      </c>
      <c r="I129" s="252"/>
      <c r="J129" s="249"/>
      <c r="K129" s="249"/>
      <c r="L129" s="253"/>
      <c r="M129" s="254"/>
      <c r="N129" s="255"/>
      <c r="O129" s="255"/>
      <c r="P129" s="255"/>
      <c r="Q129" s="255"/>
      <c r="R129" s="255"/>
      <c r="S129" s="255"/>
      <c r="T129" s="256"/>
      <c r="AT129" s="257" t="s">
        <v>475</v>
      </c>
      <c r="AU129" s="257" t="s">
        <v>84</v>
      </c>
      <c r="AV129" s="11" t="s">
        <v>84</v>
      </c>
      <c r="AW129" s="11" t="s">
        <v>37</v>
      </c>
      <c r="AX129" s="11" t="s">
        <v>74</v>
      </c>
      <c r="AY129" s="257" t="s">
        <v>141</v>
      </c>
    </row>
    <row r="130" s="12" customFormat="1">
      <c r="B130" s="259"/>
      <c r="C130" s="260"/>
      <c r="D130" s="245" t="s">
        <v>475</v>
      </c>
      <c r="E130" s="261" t="s">
        <v>21</v>
      </c>
      <c r="F130" s="262" t="s">
        <v>623</v>
      </c>
      <c r="G130" s="260"/>
      <c r="H130" s="263">
        <v>90.135000000000005</v>
      </c>
      <c r="I130" s="264"/>
      <c r="J130" s="260"/>
      <c r="K130" s="260"/>
      <c r="L130" s="265"/>
      <c r="M130" s="266"/>
      <c r="N130" s="267"/>
      <c r="O130" s="267"/>
      <c r="P130" s="267"/>
      <c r="Q130" s="267"/>
      <c r="R130" s="267"/>
      <c r="S130" s="267"/>
      <c r="T130" s="268"/>
      <c r="AT130" s="269" t="s">
        <v>475</v>
      </c>
      <c r="AU130" s="269" t="s">
        <v>84</v>
      </c>
      <c r="AV130" s="12" t="s">
        <v>161</v>
      </c>
      <c r="AW130" s="12" t="s">
        <v>37</v>
      </c>
      <c r="AX130" s="12" t="s">
        <v>82</v>
      </c>
      <c r="AY130" s="269" t="s">
        <v>141</v>
      </c>
    </row>
    <row r="131" s="1" customFormat="1" ht="25.5" customHeight="1">
      <c r="B131" s="44"/>
      <c r="C131" s="219" t="s">
        <v>250</v>
      </c>
      <c r="D131" s="219" t="s">
        <v>144</v>
      </c>
      <c r="E131" s="220" t="s">
        <v>228</v>
      </c>
      <c r="F131" s="221" t="s">
        <v>229</v>
      </c>
      <c r="G131" s="222" t="s">
        <v>230</v>
      </c>
      <c r="H131" s="223">
        <v>162.243</v>
      </c>
      <c r="I131" s="224"/>
      <c r="J131" s="225">
        <f>ROUND(I131*H131,2)</f>
        <v>0</v>
      </c>
      <c r="K131" s="221" t="s">
        <v>147</v>
      </c>
      <c r="L131" s="70"/>
      <c r="M131" s="226" t="s">
        <v>21</v>
      </c>
      <c r="N131" s="227" t="s">
        <v>45</v>
      </c>
      <c r="O131" s="45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AR131" s="22" t="s">
        <v>161</v>
      </c>
      <c r="AT131" s="22" t="s">
        <v>144</v>
      </c>
      <c r="AU131" s="22" t="s">
        <v>84</v>
      </c>
      <c r="AY131" s="22" t="s">
        <v>141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2" t="s">
        <v>82</v>
      </c>
      <c r="BK131" s="230">
        <f>ROUND(I131*H131,2)</f>
        <v>0</v>
      </c>
      <c r="BL131" s="22" t="s">
        <v>161</v>
      </c>
      <c r="BM131" s="22" t="s">
        <v>679</v>
      </c>
    </row>
    <row r="132" s="11" customFormat="1">
      <c r="B132" s="248"/>
      <c r="C132" s="249"/>
      <c r="D132" s="245" t="s">
        <v>475</v>
      </c>
      <c r="E132" s="258" t="s">
        <v>21</v>
      </c>
      <c r="F132" s="250" t="s">
        <v>680</v>
      </c>
      <c r="G132" s="249"/>
      <c r="H132" s="251">
        <v>162.243</v>
      </c>
      <c r="I132" s="252"/>
      <c r="J132" s="249"/>
      <c r="K132" s="249"/>
      <c r="L132" s="253"/>
      <c r="M132" s="254"/>
      <c r="N132" s="255"/>
      <c r="O132" s="255"/>
      <c r="P132" s="255"/>
      <c r="Q132" s="255"/>
      <c r="R132" s="255"/>
      <c r="S132" s="255"/>
      <c r="T132" s="256"/>
      <c r="AT132" s="257" t="s">
        <v>475</v>
      </c>
      <c r="AU132" s="257" t="s">
        <v>84</v>
      </c>
      <c r="AV132" s="11" t="s">
        <v>84</v>
      </c>
      <c r="AW132" s="11" t="s">
        <v>37</v>
      </c>
      <c r="AX132" s="11" t="s">
        <v>82</v>
      </c>
      <c r="AY132" s="257" t="s">
        <v>141</v>
      </c>
    </row>
    <row r="133" s="1" customFormat="1" ht="25.5" customHeight="1">
      <c r="B133" s="44"/>
      <c r="C133" s="219" t="s">
        <v>254</v>
      </c>
      <c r="D133" s="219" t="s">
        <v>144</v>
      </c>
      <c r="E133" s="220" t="s">
        <v>681</v>
      </c>
      <c r="F133" s="221" t="s">
        <v>682</v>
      </c>
      <c r="G133" s="222" t="s">
        <v>213</v>
      </c>
      <c r="H133" s="223">
        <v>51.651000000000003</v>
      </c>
      <c r="I133" s="224"/>
      <c r="J133" s="225">
        <f>ROUND(I133*H133,2)</f>
        <v>0</v>
      </c>
      <c r="K133" s="221" t="s">
        <v>147</v>
      </c>
      <c r="L133" s="70"/>
      <c r="M133" s="226" t="s">
        <v>21</v>
      </c>
      <c r="N133" s="227" t="s">
        <v>45</v>
      </c>
      <c r="O133" s="45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AR133" s="22" t="s">
        <v>161</v>
      </c>
      <c r="AT133" s="22" t="s">
        <v>144</v>
      </c>
      <c r="AU133" s="22" t="s">
        <v>84</v>
      </c>
      <c r="AY133" s="22" t="s">
        <v>141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2" t="s">
        <v>82</v>
      </c>
      <c r="BK133" s="230">
        <f>ROUND(I133*H133,2)</f>
        <v>0</v>
      </c>
      <c r="BL133" s="22" t="s">
        <v>161</v>
      </c>
      <c r="BM133" s="22" t="s">
        <v>683</v>
      </c>
    </row>
    <row r="134" s="11" customFormat="1">
      <c r="B134" s="248"/>
      <c r="C134" s="249"/>
      <c r="D134" s="245" t="s">
        <v>475</v>
      </c>
      <c r="E134" s="258" t="s">
        <v>21</v>
      </c>
      <c r="F134" s="250" t="s">
        <v>684</v>
      </c>
      <c r="G134" s="249"/>
      <c r="H134" s="251">
        <v>100.99500000000001</v>
      </c>
      <c r="I134" s="252"/>
      <c r="J134" s="249"/>
      <c r="K134" s="249"/>
      <c r="L134" s="253"/>
      <c r="M134" s="254"/>
      <c r="N134" s="255"/>
      <c r="O134" s="255"/>
      <c r="P134" s="255"/>
      <c r="Q134" s="255"/>
      <c r="R134" s="255"/>
      <c r="S134" s="255"/>
      <c r="T134" s="256"/>
      <c r="AT134" s="257" t="s">
        <v>475</v>
      </c>
      <c r="AU134" s="257" t="s">
        <v>84</v>
      </c>
      <c r="AV134" s="11" t="s">
        <v>84</v>
      </c>
      <c r="AW134" s="11" t="s">
        <v>37</v>
      </c>
      <c r="AX134" s="11" t="s">
        <v>74</v>
      </c>
      <c r="AY134" s="257" t="s">
        <v>141</v>
      </c>
    </row>
    <row r="135" s="11" customFormat="1">
      <c r="B135" s="248"/>
      <c r="C135" s="249"/>
      <c r="D135" s="245" t="s">
        <v>475</v>
      </c>
      <c r="E135" s="258" t="s">
        <v>21</v>
      </c>
      <c r="F135" s="250" t="s">
        <v>685</v>
      </c>
      <c r="G135" s="249"/>
      <c r="H135" s="251">
        <v>-49.344000000000001</v>
      </c>
      <c r="I135" s="252"/>
      <c r="J135" s="249"/>
      <c r="K135" s="249"/>
      <c r="L135" s="253"/>
      <c r="M135" s="254"/>
      <c r="N135" s="255"/>
      <c r="O135" s="255"/>
      <c r="P135" s="255"/>
      <c r="Q135" s="255"/>
      <c r="R135" s="255"/>
      <c r="S135" s="255"/>
      <c r="T135" s="256"/>
      <c r="AT135" s="257" t="s">
        <v>475</v>
      </c>
      <c r="AU135" s="257" t="s">
        <v>84</v>
      </c>
      <c r="AV135" s="11" t="s">
        <v>84</v>
      </c>
      <c r="AW135" s="11" t="s">
        <v>37</v>
      </c>
      <c r="AX135" s="11" t="s">
        <v>74</v>
      </c>
      <c r="AY135" s="257" t="s">
        <v>141</v>
      </c>
    </row>
    <row r="136" s="12" customFormat="1">
      <c r="B136" s="259"/>
      <c r="C136" s="260"/>
      <c r="D136" s="245" t="s">
        <v>475</v>
      </c>
      <c r="E136" s="261" t="s">
        <v>21</v>
      </c>
      <c r="F136" s="262" t="s">
        <v>623</v>
      </c>
      <c r="G136" s="260"/>
      <c r="H136" s="263">
        <v>51.651000000000003</v>
      </c>
      <c r="I136" s="264"/>
      <c r="J136" s="260"/>
      <c r="K136" s="260"/>
      <c r="L136" s="265"/>
      <c r="M136" s="266"/>
      <c r="N136" s="267"/>
      <c r="O136" s="267"/>
      <c r="P136" s="267"/>
      <c r="Q136" s="267"/>
      <c r="R136" s="267"/>
      <c r="S136" s="267"/>
      <c r="T136" s="268"/>
      <c r="AT136" s="269" t="s">
        <v>475</v>
      </c>
      <c r="AU136" s="269" t="s">
        <v>84</v>
      </c>
      <c r="AV136" s="12" t="s">
        <v>161</v>
      </c>
      <c r="AW136" s="12" t="s">
        <v>37</v>
      </c>
      <c r="AX136" s="12" t="s">
        <v>82</v>
      </c>
      <c r="AY136" s="269" t="s">
        <v>141</v>
      </c>
    </row>
    <row r="137" s="1" customFormat="1" ht="16.5" customHeight="1">
      <c r="B137" s="44"/>
      <c r="C137" s="235" t="s">
        <v>258</v>
      </c>
      <c r="D137" s="235" t="s">
        <v>270</v>
      </c>
      <c r="E137" s="236" t="s">
        <v>686</v>
      </c>
      <c r="F137" s="237" t="s">
        <v>687</v>
      </c>
      <c r="G137" s="238" t="s">
        <v>230</v>
      </c>
      <c r="H137" s="239">
        <v>77.503</v>
      </c>
      <c r="I137" s="240"/>
      <c r="J137" s="241">
        <f>ROUND(I137*H137,2)</f>
        <v>0</v>
      </c>
      <c r="K137" s="237" t="s">
        <v>147</v>
      </c>
      <c r="L137" s="242"/>
      <c r="M137" s="243" t="s">
        <v>21</v>
      </c>
      <c r="N137" s="244" t="s">
        <v>45</v>
      </c>
      <c r="O137" s="45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AR137" s="22" t="s">
        <v>206</v>
      </c>
      <c r="AT137" s="22" t="s">
        <v>270</v>
      </c>
      <c r="AU137" s="22" t="s">
        <v>84</v>
      </c>
      <c r="AY137" s="22" t="s">
        <v>141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" t="s">
        <v>82</v>
      </c>
      <c r="BK137" s="230">
        <f>ROUND(I137*H137,2)</f>
        <v>0</v>
      </c>
      <c r="BL137" s="22" t="s">
        <v>161</v>
      </c>
      <c r="BM137" s="22" t="s">
        <v>688</v>
      </c>
    </row>
    <row r="138" s="11" customFormat="1">
      <c r="B138" s="248"/>
      <c r="C138" s="249"/>
      <c r="D138" s="245" t="s">
        <v>475</v>
      </c>
      <c r="E138" s="258" t="s">
        <v>21</v>
      </c>
      <c r="F138" s="250" t="s">
        <v>671</v>
      </c>
      <c r="G138" s="249"/>
      <c r="H138" s="251">
        <v>40.790999999999997</v>
      </c>
      <c r="I138" s="252"/>
      <c r="J138" s="249"/>
      <c r="K138" s="249"/>
      <c r="L138" s="253"/>
      <c r="M138" s="254"/>
      <c r="N138" s="255"/>
      <c r="O138" s="255"/>
      <c r="P138" s="255"/>
      <c r="Q138" s="255"/>
      <c r="R138" s="255"/>
      <c r="S138" s="255"/>
      <c r="T138" s="256"/>
      <c r="AT138" s="257" t="s">
        <v>475</v>
      </c>
      <c r="AU138" s="257" t="s">
        <v>84</v>
      </c>
      <c r="AV138" s="11" t="s">
        <v>84</v>
      </c>
      <c r="AW138" s="11" t="s">
        <v>37</v>
      </c>
      <c r="AX138" s="11" t="s">
        <v>74</v>
      </c>
      <c r="AY138" s="257" t="s">
        <v>141</v>
      </c>
    </row>
    <row r="139" s="11" customFormat="1">
      <c r="B139" s="248"/>
      <c r="C139" s="249"/>
      <c r="D139" s="245" t="s">
        <v>475</v>
      </c>
      <c r="E139" s="258" t="s">
        <v>21</v>
      </c>
      <c r="F139" s="250" t="s">
        <v>689</v>
      </c>
      <c r="G139" s="249"/>
      <c r="H139" s="251">
        <v>77.503</v>
      </c>
      <c r="I139" s="252"/>
      <c r="J139" s="249"/>
      <c r="K139" s="249"/>
      <c r="L139" s="253"/>
      <c r="M139" s="254"/>
      <c r="N139" s="255"/>
      <c r="O139" s="255"/>
      <c r="P139" s="255"/>
      <c r="Q139" s="255"/>
      <c r="R139" s="255"/>
      <c r="S139" s="255"/>
      <c r="T139" s="256"/>
      <c r="AT139" s="257" t="s">
        <v>475</v>
      </c>
      <c r="AU139" s="257" t="s">
        <v>84</v>
      </c>
      <c r="AV139" s="11" t="s">
        <v>84</v>
      </c>
      <c r="AW139" s="11" t="s">
        <v>37</v>
      </c>
      <c r="AX139" s="11" t="s">
        <v>82</v>
      </c>
      <c r="AY139" s="257" t="s">
        <v>141</v>
      </c>
    </row>
    <row r="140" s="1" customFormat="1" ht="38.25" customHeight="1">
      <c r="B140" s="44"/>
      <c r="C140" s="219" t="s">
        <v>9</v>
      </c>
      <c r="D140" s="219" t="s">
        <v>144</v>
      </c>
      <c r="E140" s="220" t="s">
        <v>690</v>
      </c>
      <c r="F140" s="221" t="s">
        <v>691</v>
      </c>
      <c r="G140" s="222" t="s">
        <v>213</v>
      </c>
      <c r="H140" s="223">
        <v>36.509999999999998</v>
      </c>
      <c r="I140" s="224"/>
      <c r="J140" s="225">
        <f>ROUND(I140*H140,2)</f>
        <v>0</v>
      </c>
      <c r="K140" s="221" t="s">
        <v>147</v>
      </c>
      <c r="L140" s="70"/>
      <c r="M140" s="226" t="s">
        <v>21</v>
      </c>
      <c r="N140" s="227" t="s">
        <v>45</v>
      </c>
      <c r="O140" s="45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AR140" s="22" t="s">
        <v>161</v>
      </c>
      <c r="AT140" s="22" t="s">
        <v>144</v>
      </c>
      <c r="AU140" s="22" t="s">
        <v>84</v>
      </c>
      <c r="AY140" s="22" t="s">
        <v>141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22" t="s">
        <v>82</v>
      </c>
      <c r="BK140" s="230">
        <f>ROUND(I140*H140,2)</f>
        <v>0</v>
      </c>
      <c r="BL140" s="22" t="s">
        <v>161</v>
      </c>
      <c r="BM140" s="22" t="s">
        <v>692</v>
      </c>
    </row>
    <row r="141" s="11" customFormat="1">
      <c r="B141" s="248"/>
      <c r="C141" s="249"/>
      <c r="D141" s="245" t="s">
        <v>475</v>
      </c>
      <c r="E141" s="258" t="s">
        <v>21</v>
      </c>
      <c r="F141" s="250" t="s">
        <v>693</v>
      </c>
      <c r="G141" s="249"/>
      <c r="H141" s="251">
        <v>36.509999999999998</v>
      </c>
      <c r="I141" s="252"/>
      <c r="J141" s="249"/>
      <c r="K141" s="249"/>
      <c r="L141" s="253"/>
      <c r="M141" s="254"/>
      <c r="N141" s="255"/>
      <c r="O141" s="255"/>
      <c r="P141" s="255"/>
      <c r="Q141" s="255"/>
      <c r="R141" s="255"/>
      <c r="S141" s="255"/>
      <c r="T141" s="256"/>
      <c r="AT141" s="257" t="s">
        <v>475</v>
      </c>
      <c r="AU141" s="257" t="s">
        <v>84</v>
      </c>
      <c r="AV141" s="11" t="s">
        <v>84</v>
      </c>
      <c r="AW141" s="11" t="s">
        <v>37</v>
      </c>
      <c r="AX141" s="11" t="s">
        <v>82</v>
      </c>
      <c r="AY141" s="257" t="s">
        <v>141</v>
      </c>
    </row>
    <row r="142" s="1" customFormat="1" ht="16.5" customHeight="1">
      <c r="B142" s="44"/>
      <c r="C142" s="235" t="s">
        <v>265</v>
      </c>
      <c r="D142" s="235" t="s">
        <v>270</v>
      </c>
      <c r="E142" s="236" t="s">
        <v>694</v>
      </c>
      <c r="F142" s="237" t="s">
        <v>695</v>
      </c>
      <c r="G142" s="238" t="s">
        <v>230</v>
      </c>
      <c r="H142" s="239">
        <v>69.369</v>
      </c>
      <c r="I142" s="240"/>
      <c r="J142" s="241">
        <f>ROUND(I142*H142,2)</f>
        <v>0</v>
      </c>
      <c r="K142" s="237" t="s">
        <v>147</v>
      </c>
      <c r="L142" s="242"/>
      <c r="M142" s="243" t="s">
        <v>21</v>
      </c>
      <c r="N142" s="244" t="s">
        <v>45</v>
      </c>
      <c r="O142" s="45"/>
      <c r="P142" s="228">
        <f>O142*H142</f>
        <v>0</v>
      </c>
      <c r="Q142" s="228">
        <v>1</v>
      </c>
      <c r="R142" s="228">
        <f>Q142*H142</f>
        <v>69.369</v>
      </c>
      <c r="S142" s="228">
        <v>0</v>
      </c>
      <c r="T142" s="229">
        <f>S142*H142</f>
        <v>0</v>
      </c>
      <c r="AR142" s="22" t="s">
        <v>206</v>
      </c>
      <c r="AT142" s="22" t="s">
        <v>270</v>
      </c>
      <c r="AU142" s="22" t="s">
        <v>84</v>
      </c>
      <c r="AY142" s="22" t="s">
        <v>141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22" t="s">
        <v>82</v>
      </c>
      <c r="BK142" s="230">
        <f>ROUND(I142*H142,2)</f>
        <v>0</v>
      </c>
      <c r="BL142" s="22" t="s">
        <v>161</v>
      </c>
      <c r="BM142" s="22" t="s">
        <v>696</v>
      </c>
    </row>
    <row r="143" s="1" customFormat="1">
      <c r="B143" s="44"/>
      <c r="C143" s="72"/>
      <c r="D143" s="245" t="s">
        <v>473</v>
      </c>
      <c r="E143" s="72"/>
      <c r="F143" s="246" t="s">
        <v>697</v>
      </c>
      <c r="G143" s="72"/>
      <c r="H143" s="72"/>
      <c r="I143" s="189"/>
      <c r="J143" s="72"/>
      <c r="K143" s="72"/>
      <c r="L143" s="70"/>
      <c r="M143" s="247"/>
      <c r="N143" s="45"/>
      <c r="O143" s="45"/>
      <c r="P143" s="45"/>
      <c r="Q143" s="45"/>
      <c r="R143" s="45"/>
      <c r="S143" s="45"/>
      <c r="T143" s="93"/>
      <c r="AT143" s="22" t="s">
        <v>473</v>
      </c>
      <c r="AU143" s="22" t="s">
        <v>84</v>
      </c>
    </row>
    <row r="144" s="11" customFormat="1">
      <c r="B144" s="248"/>
      <c r="C144" s="249"/>
      <c r="D144" s="245" t="s">
        <v>475</v>
      </c>
      <c r="E144" s="258" t="s">
        <v>21</v>
      </c>
      <c r="F144" s="250" t="s">
        <v>698</v>
      </c>
      <c r="G144" s="249"/>
      <c r="H144" s="251">
        <v>69.369</v>
      </c>
      <c r="I144" s="252"/>
      <c r="J144" s="249"/>
      <c r="K144" s="249"/>
      <c r="L144" s="253"/>
      <c r="M144" s="254"/>
      <c r="N144" s="255"/>
      <c r="O144" s="255"/>
      <c r="P144" s="255"/>
      <c r="Q144" s="255"/>
      <c r="R144" s="255"/>
      <c r="S144" s="255"/>
      <c r="T144" s="256"/>
      <c r="AT144" s="257" t="s">
        <v>475</v>
      </c>
      <c r="AU144" s="257" t="s">
        <v>84</v>
      </c>
      <c r="AV144" s="11" t="s">
        <v>84</v>
      </c>
      <c r="AW144" s="11" t="s">
        <v>37</v>
      </c>
      <c r="AX144" s="11" t="s">
        <v>82</v>
      </c>
      <c r="AY144" s="257" t="s">
        <v>141</v>
      </c>
    </row>
    <row r="145" s="1" customFormat="1" ht="25.5" customHeight="1">
      <c r="B145" s="44"/>
      <c r="C145" s="219" t="s">
        <v>269</v>
      </c>
      <c r="D145" s="219" t="s">
        <v>144</v>
      </c>
      <c r="E145" s="220" t="s">
        <v>699</v>
      </c>
      <c r="F145" s="221" t="s">
        <v>700</v>
      </c>
      <c r="G145" s="222" t="s">
        <v>183</v>
      </c>
      <c r="H145" s="223">
        <v>100.28</v>
      </c>
      <c r="I145" s="224"/>
      <c r="J145" s="225">
        <f>ROUND(I145*H145,2)</f>
        <v>0</v>
      </c>
      <c r="K145" s="221" t="s">
        <v>147</v>
      </c>
      <c r="L145" s="70"/>
      <c r="M145" s="226" t="s">
        <v>21</v>
      </c>
      <c r="N145" s="227" t="s">
        <v>45</v>
      </c>
      <c r="O145" s="45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AR145" s="22" t="s">
        <v>161</v>
      </c>
      <c r="AT145" s="22" t="s">
        <v>144</v>
      </c>
      <c r="AU145" s="22" t="s">
        <v>84</v>
      </c>
      <c r="AY145" s="22" t="s">
        <v>141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2" t="s">
        <v>82</v>
      </c>
      <c r="BK145" s="230">
        <f>ROUND(I145*H145,2)</f>
        <v>0</v>
      </c>
      <c r="BL145" s="22" t="s">
        <v>161</v>
      </c>
      <c r="BM145" s="22" t="s">
        <v>701</v>
      </c>
    </row>
    <row r="146" s="11" customFormat="1">
      <c r="B146" s="248"/>
      <c r="C146" s="249"/>
      <c r="D146" s="245" t="s">
        <v>475</v>
      </c>
      <c r="E146" s="258" t="s">
        <v>21</v>
      </c>
      <c r="F146" s="250" t="s">
        <v>702</v>
      </c>
      <c r="G146" s="249"/>
      <c r="H146" s="251">
        <v>78.780000000000001</v>
      </c>
      <c r="I146" s="252"/>
      <c r="J146" s="249"/>
      <c r="K146" s="249"/>
      <c r="L146" s="253"/>
      <c r="M146" s="254"/>
      <c r="N146" s="255"/>
      <c r="O146" s="255"/>
      <c r="P146" s="255"/>
      <c r="Q146" s="255"/>
      <c r="R146" s="255"/>
      <c r="S146" s="255"/>
      <c r="T146" s="256"/>
      <c r="AT146" s="257" t="s">
        <v>475</v>
      </c>
      <c r="AU146" s="257" t="s">
        <v>84</v>
      </c>
      <c r="AV146" s="11" t="s">
        <v>84</v>
      </c>
      <c r="AW146" s="11" t="s">
        <v>37</v>
      </c>
      <c r="AX146" s="11" t="s">
        <v>74</v>
      </c>
      <c r="AY146" s="257" t="s">
        <v>141</v>
      </c>
    </row>
    <row r="147" s="11" customFormat="1">
      <c r="B147" s="248"/>
      <c r="C147" s="249"/>
      <c r="D147" s="245" t="s">
        <v>475</v>
      </c>
      <c r="E147" s="258" t="s">
        <v>21</v>
      </c>
      <c r="F147" s="250" t="s">
        <v>703</v>
      </c>
      <c r="G147" s="249"/>
      <c r="H147" s="251">
        <v>21.5</v>
      </c>
      <c r="I147" s="252"/>
      <c r="J147" s="249"/>
      <c r="K147" s="249"/>
      <c r="L147" s="253"/>
      <c r="M147" s="254"/>
      <c r="N147" s="255"/>
      <c r="O147" s="255"/>
      <c r="P147" s="255"/>
      <c r="Q147" s="255"/>
      <c r="R147" s="255"/>
      <c r="S147" s="255"/>
      <c r="T147" s="256"/>
      <c r="AT147" s="257" t="s">
        <v>475</v>
      </c>
      <c r="AU147" s="257" t="s">
        <v>84</v>
      </c>
      <c r="AV147" s="11" t="s">
        <v>84</v>
      </c>
      <c r="AW147" s="11" t="s">
        <v>37</v>
      </c>
      <c r="AX147" s="11" t="s">
        <v>74</v>
      </c>
      <c r="AY147" s="257" t="s">
        <v>141</v>
      </c>
    </row>
    <row r="148" s="12" customFormat="1">
      <c r="B148" s="259"/>
      <c r="C148" s="260"/>
      <c r="D148" s="245" t="s">
        <v>475</v>
      </c>
      <c r="E148" s="261" t="s">
        <v>21</v>
      </c>
      <c r="F148" s="262" t="s">
        <v>623</v>
      </c>
      <c r="G148" s="260"/>
      <c r="H148" s="263">
        <v>100.28</v>
      </c>
      <c r="I148" s="264"/>
      <c r="J148" s="260"/>
      <c r="K148" s="260"/>
      <c r="L148" s="265"/>
      <c r="M148" s="266"/>
      <c r="N148" s="267"/>
      <c r="O148" s="267"/>
      <c r="P148" s="267"/>
      <c r="Q148" s="267"/>
      <c r="R148" s="267"/>
      <c r="S148" s="267"/>
      <c r="T148" s="268"/>
      <c r="AT148" s="269" t="s">
        <v>475</v>
      </c>
      <c r="AU148" s="269" t="s">
        <v>84</v>
      </c>
      <c r="AV148" s="12" t="s">
        <v>161</v>
      </c>
      <c r="AW148" s="12" t="s">
        <v>37</v>
      </c>
      <c r="AX148" s="12" t="s">
        <v>82</v>
      </c>
      <c r="AY148" s="269" t="s">
        <v>141</v>
      </c>
    </row>
    <row r="149" s="10" customFormat="1" ht="29.88" customHeight="1">
      <c r="B149" s="203"/>
      <c r="C149" s="204"/>
      <c r="D149" s="205" t="s">
        <v>73</v>
      </c>
      <c r="E149" s="217" t="s">
        <v>156</v>
      </c>
      <c r="F149" s="217" t="s">
        <v>704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SUM(P150:P151)</f>
        <v>0</v>
      </c>
      <c r="Q149" s="211"/>
      <c r="R149" s="212">
        <f>SUM(R150:R151)</f>
        <v>0</v>
      </c>
      <c r="S149" s="211"/>
      <c r="T149" s="213">
        <f>SUM(T150:T151)</f>
        <v>0</v>
      </c>
      <c r="AR149" s="214" t="s">
        <v>82</v>
      </c>
      <c r="AT149" s="215" t="s">
        <v>73</v>
      </c>
      <c r="AU149" s="215" t="s">
        <v>82</v>
      </c>
      <c r="AY149" s="214" t="s">
        <v>141</v>
      </c>
      <c r="BK149" s="216">
        <f>SUM(BK150:BK151)</f>
        <v>0</v>
      </c>
    </row>
    <row r="150" s="1" customFormat="1" ht="16.5" customHeight="1">
      <c r="B150" s="44"/>
      <c r="C150" s="219" t="s">
        <v>274</v>
      </c>
      <c r="D150" s="219" t="s">
        <v>144</v>
      </c>
      <c r="E150" s="220" t="s">
        <v>705</v>
      </c>
      <c r="F150" s="221" t="s">
        <v>706</v>
      </c>
      <c r="G150" s="222" t="s">
        <v>204</v>
      </c>
      <c r="H150" s="223">
        <v>83</v>
      </c>
      <c r="I150" s="224"/>
      <c r="J150" s="225">
        <f>ROUND(I150*H150,2)</f>
        <v>0</v>
      </c>
      <c r="K150" s="221" t="s">
        <v>147</v>
      </c>
      <c r="L150" s="70"/>
      <c r="M150" s="226" t="s">
        <v>21</v>
      </c>
      <c r="N150" s="227" t="s">
        <v>45</v>
      </c>
      <c r="O150" s="45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AR150" s="22" t="s">
        <v>161</v>
      </c>
      <c r="AT150" s="22" t="s">
        <v>144</v>
      </c>
      <c r="AU150" s="22" t="s">
        <v>84</v>
      </c>
      <c r="AY150" s="22" t="s">
        <v>141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22" t="s">
        <v>82</v>
      </c>
      <c r="BK150" s="230">
        <f>ROUND(I150*H150,2)</f>
        <v>0</v>
      </c>
      <c r="BL150" s="22" t="s">
        <v>161</v>
      </c>
      <c r="BM150" s="22" t="s">
        <v>707</v>
      </c>
    </row>
    <row r="151" s="11" customFormat="1">
      <c r="B151" s="248"/>
      <c r="C151" s="249"/>
      <c r="D151" s="245" t="s">
        <v>475</v>
      </c>
      <c r="E151" s="258" t="s">
        <v>21</v>
      </c>
      <c r="F151" s="250" t="s">
        <v>708</v>
      </c>
      <c r="G151" s="249"/>
      <c r="H151" s="251">
        <v>83</v>
      </c>
      <c r="I151" s="252"/>
      <c r="J151" s="249"/>
      <c r="K151" s="249"/>
      <c r="L151" s="253"/>
      <c r="M151" s="254"/>
      <c r="N151" s="255"/>
      <c r="O151" s="255"/>
      <c r="P151" s="255"/>
      <c r="Q151" s="255"/>
      <c r="R151" s="255"/>
      <c r="S151" s="255"/>
      <c r="T151" s="256"/>
      <c r="AT151" s="257" t="s">
        <v>475</v>
      </c>
      <c r="AU151" s="257" t="s">
        <v>84</v>
      </c>
      <c r="AV151" s="11" t="s">
        <v>84</v>
      </c>
      <c r="AW151" s="11" t="s">
        <v>37</v>
      </c>
      <c r="AX151" s="11" t="s">
        <v>82</v>
      </c>
      <c r="AY151" s="257" t="s">
        <v>141</v>
      </c>
    </row>
    <row r="152" s="10" customFormat="1" ht="29.88" customHeight="1">
      <c r="B152" s="203"/>
      <c r="C152" s="204"/>
      <c r="D152" s="205" t="s">
        <v>73</v>
      </c>
      <c r="E152" s="217" t="s">
        <v>161</v>
      </c>
      <c r="F152" s="217" t="s">
        <v>240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SUM(P153:P156)</f>
        <v>0</v>
      </c>
      <c r="Q152" s="211"/>
      <c r="R152" s="212">
        <f>SUM(R153:R156)</f>
        <v>17.327016279999999</v>
      </c>
      <c r="S152" s="211"/>
      <c r="T152" s="213">
        <f>SUM(T153:T156)</f>
        <v>0</v>
      </c>
      <c r="AR152" s="214" t="s">
        <v>82</v>
      </c>
      <c r="AT152" s="215" t="s">
        <v>73</v>
      </c>
      <c r="AU152" s="215" t="s">
        <v>82</v>
      </c>
      <c r="AY152" s="214" t="s">
        <v>141</v>
      </c>
      <c r="BK152" s="216">
        <f>SUM(BK153:BK156)</f>
        <v>0</v>
      </c>
    </row>
    <row r="153" s="1" customFormat="1" ht="25.5" customHeight="1">
      <c r="B153" s="44"/>
      <c r="C153" s="219" t="s">
        <v>278</v>
      </c>
      <c r="D153" s="219" t="s">
        <v>144</v>
      </c>
      <c r="E153" s="220" t="s">
        <v>709</v>
      </c>
      <c r="F153" s="221" t="s">
        <v>710</v>
      </c>
      <c r="G153" s="222" t="s">
        <v>213</v>
      </c>
      <c r="H153" s="223">
        <v>9.1639999999999997</v>
      </c>
      <c r="I153" s="224"/>
      <c r="J153" s="225">
        <f>ROUND(I153*H153,2)</f>
        <v>0</v>
      </c>
      <c r="K153" s="221" t="s">
        <v>147</v>
      </c>
      <c r="L153" s="70"/>
      <c r="M153" s="226" t="s">
        <v>21</v>
      </c>
      <c r="N153" s="227" t="s">
        <v>45</v>
      </c>
      <c r="O153" s="45"/>
      <c r="P153" s="228">
        <f>O153*H153</f>
        <v>0</v>
      </c>
      <c r="Q153" s="228">
        <v>1.8907700000000001</v>
      </c>
      <c r="R153" s="228">
        <f>Q153*H153</f>
        <v>17.327016279999999</v>
      </c>
      <c r="S153" s="228">
        <v>0</v>
      </c>
      <c r="T153" s="229">
        <f>S153*H153</f>
        <v>0</v>
      </c>
      <c r="AR153" s="22" t="s">
        <v>161</v>
      </c>
      <c r="AT153" s="22" t="s">
        <v>144</v>
      </c>
      <c r="AU153" s="22" t="s">
        <v>84</v>
      </c>
      <c r="AY153" s="22" t="s">
        <v>141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2" t="s">
        <v>82</v>
      </c>
      <c r="BK153" s="230">
        <f>ROUND(I153*H153,2)</f>
        <v>0</v>
      </c>
      <c r="BL153" s="22" t="s">
        <v>161</v>
      </c>
      <c r="BM153" s="22" t="s">
        <v>711</v>
      </c>
    </row>
    <row r="154" s="11" customFormat="1">
      <c r="B154" s="248"/>
      <c r="C154" s="249"/>
      <c r="D154" s="245" t="s">
        <v>475</v>
      </c>
      <c r="E154" s="258" t="s">
        <v>21</v>
      </c>
      <c r="F154" s="250" t="s">
        <v>712</v>
      </c>
      <c r="G154" s="249"/>
      <c r="H154" s="251">
        <v>0.86399999999999999</v>
      </c>
      <c r="I154" s="252"/>
      <c r="J154" s="249"/>
      <c r="K154" s="249"/>
      <c r="L154" s="253"/>
      <c r="M154" s="254"/>
      <c r="N154" s="255"/>
      <c r="O154" s="255"/>
      <c r="P154" s="255"/>
      <c r="Q154" s="255"/>
      <c r="R154" s="255"/>
      <c r="S154" s="255"/>
      <c r="T154" s="256"/>
      <c r="AT154" s="257" t="s">
        <v>475</v>
      </c>
      <c r="AU154" s="257" t="s">
        <v>84</v>
      </c>
      <c r="AV154" s="11" t="s">
        <v>84</v>
      </c>
      <c r="AW154" s="11" t="s">
        <v>37</v>
      </c>
      <c r="AX154" s="11" t="s">
        <v>74</v>
      </c>
      <c r="AY154" s="257" t="s">
        <v>141</v>
      </c>
    </row>
    <row r="155" s="11" customFormat="1">
      <c r="B155" s="248"/>
      <c r="C155" s="249"/>
      <c r="D155" s="245" t="s">
        <v>475</v>
      </c>
      <c r="E155" s="258" t="s">
        <v>21</v>
      </c>
      <c r="F155" s="250" t="s">
        <v>713</v>
      </c>
      <c r="G155" s="249"/>
      <c r="H155" s="251">
        <v>8.3000000000000007</v>
      </c>
      <c r="I155" s="252"/>
      <c r="J155" s="249"/>
      <c r="K155" s="249"/>
      <c r="L155" s="253"/>
      <c r="M155" s="254"/>
      <c r="N155" s="255"/>
      <c r="O155" s="255"/>
      <c r="P155" s="255"/>
      <c r="Q155" s="255"/>
      <c r="R155" s="255"/>
      <c r="S155" s="255"/>
      <c r="T155" s="256"/>
      <c r="AT155" s="257" t="s">
        <v>475</v>
      </c>
      <c r="AU155" s="257" t="s">
        <v>84</v>
      </c>
      <c r="AV155" s="11" t="s">
        <v>84</v>
      </c>
      <c r="AW155" s="11" t="s">
        <v>37</v>
      </c>
      <c r="AX155" s="11" t="s">
        <v>74</v>
      </c>
      <c r="AY155" s="257" t="s">
        <v>141</v>
      </c>
    </row>
    <row r="156" s="12" customFormat="1">
      <c r="B156" s="259"/>
      <c r="C156" s="260"/>
      <c r="D156" s="245" t="s">
        <v>475</v>
      </c>
      <c r="E156" s="261" t="s">
        <v>21</v>
      </c>
      <c r="F156" s="262" t="s">
        <v>623</v>
      </c>
      <c r="G156" s="260"/>
      <c r="H156" s="263">
        <v>9.1639999999999997</v>
      </c>
      <c r="I156" s="264"/>
      <c r="J156" s="260"/>
      <c r="K156" s="260"/>
      <c r="L156" s="265"/>
      <c r="M156" s="266"/>
      <c r="N156" s="267"/>
      <c r="O156" s="267"/>
      <c r="P156" s="267"/>
      <c r="Q156" s="267"/>
      <c r="R156" s="267"/>
      <c r="S156" s="267"/>
      <c r="T156" s="268"/>
      <c r="AT156" s="269" t="s">
        <v>475</v>
      </c>
      <c r="AU156" s="269" t="s">
        <v>84</v>
      </c>
      <c r="AV156" s="12" t="s">
        <v>161</v>
      </c>
      <c r="AW156" s="12" t="s">
        <v>37</v>
      </c>
      <c r="AX156" s="12" t="s">
        <v>82</v>
      </c>
      <c r="AY156" s="269" t="s">
        <v>141</v>
      </c>
    </row>
    <row r="157" s="10" customFormat="1" ht="29.88" customHeight="1">
      <c r="B157" s="203"/>
      <c r="C157" s="204"/>
      <c r="D157" s="205" t="s">
        <v>73</v>
      </c>
      <c r="E157" s="217" t="s">
        <v>206</v>
      </c>
      <c r="F157" s="217" t="s">
        <v>298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SUM(P158:P178)</f>
        <v>0</v>
      </c>
      <c r="Q157" s="211"/>
      <c r="R157" s="212">
        <f>SUM(R158:R178)</f>
        <v>11.30307</v>
      </c>
      <c r="S157" s="211"/>
      <c r="T157" s="213">
        <f>SUM(T158:T178)</f>
        <v>0.30000000000000004</v>
      </c>
      <c r="AR157" s="214" t="s">
        <v>82</v>
      </c>
      <c r="AT157" s="215" t="s">
        <v>73</v>
      </c>
      <c r="AU157" s="215" t="s">
        <v>82</v>
      </c>
      <c r="AY157" s="214" t="s">
        <v>141</v>
      </c>
      <c r="BK157" s="216">
        <f>SUM(BK158:BK178)</f>
        <v>0</v>
      </c>
    </row>
    <row r="158" s="1" customFormat="1" ht="25.5" customHeight="1">
      <c r="B158" s="44"/>
      <c r="C158" s="219" t="s">
        <v>282</v>
      </c>
      <c r="D158" s="219" t="s">
        <v>144</v>
      </c>
      <c r="E158" s="220" t="s">
        <v>714</v>
      </c>
      <c r="F158" s="221" t="s">
        <v>715</v>
      </c>
      <c r="G158" s="222" t="s">
        <v>204</v>
      </c>
      <c r="H158" s="223">
        <v>83</v>
      </c>
      <c r="I158" s="224"/>
      <c r="J158" s="225">
        <f>ROUND(I158*H158,2)</f>
        <v>0</v>
      </c>
      <c r="K158" s="221" t="s">
        <v>147</v>
      </c>
      <c r="L158" s="70"/>
      <c r="M158" s="226" t="s">
        <v>21</v>
      </c>
      <c r="N158" s="227" t="s">
        <v>45</v>
      </c>
      <c r="O158" s="45"/>
      <c r="P158" s="228">
        <f>O158*H158</f>
        <v>0</v>
      </c>
      <c r="Q158" s="228">
        <v>0.0026800000000000001</v>
      </c>
      <c r="R158" s="228">
        <f>Q158*H158</f>
        <v>0.22244</v>
      </c>
      <c r="S158" s="228">
        <v>0</v>
      </c>
      <c r="T158" s="229">
        <f>S158*H158</f>
        <v>0</v>
      </c>
      <c r="AR158" s="22" t="s">
        <v>161</v>
      </c>
      <c r="AT158" s="22" t="s">
        <v>144</v>
      </c>
      <c r="AU158" s="22" t="s">
        <v>84</v>
      </c>
      <c r="AY158" s="22" t="s">
        <v>141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22" t="s">
        <v>82</v>
      </c>
      <c r="BK158" s="230">
        <f>ROUND(I158*H158,2)</f>
        <v>0</v>
      </c>
      <c r="BL158" s="22" t="s">
        <v>161</v>
      </c>
      <c r="BM158" s="22" t="s">
        <v>716</v>
      </c>
    </row>
    <row r="159" s="11" customFormat="1">
      <c r="B159" s="248"/>
      <c r="C159" s="249"/>
      <c r="D159" s="245" t="s">
        <v>475</v>
      </c>
      <c r="E159" s="258" t="s">
        <v>21</v>
      </c>
      <c r="F159" s="250" t="s">
        <v>708</v>
      </c>
      <c r="G159" s="249"/>
      <c r="H159" s="251">
        <v>83</v>
      </c>
      <c r="I159" s="252"/>
      <c r="J159" s="249"/>
      <c r="K159" s="249"/>
      <c r="L159" s="253"/>
      <c r="M159" s="254"/>
      <c r="N159" s="255"/>
      <c r="O159" s="255"/>
      <c r="P159" s="255"/>
      <c r="Q159" s="255"/>
      <c r="R159" s="255"/>
      <c r="S159" s="255"/>
      <c r="T159" s="256"/>
      <c r="AT159" s="257" t="s">
        <v>475</v>
      </c>
      <c r="AU159" s="257" t="s">
        <v>84</v>
      </c>
      <c r="AV159" s="11" t="s">
        <v>84</v>
      </c>
      <c r="AW159" s="11" t="s">
        <v>37</v>
      </c>
      <c r="AX159" s="11" t="s">
        <v>82</v>
      </c>
      <c r="AY159" s="257" t="s">
        <v>141</v>
      </c>
    </row>
    <row r="160" s="1" customFormat="1" ht="25.5" customHeight="1">
      <c r="B160" s="44"/>
      <c r="C160" s="219" t="s">
        <v>286</v>
      </c>
      <c r="D160" s="219" t="s">
        <v>144</v>
      </c>
      <c r="E160" s="220" t="s">
        <v>717</v>
      </c>
      <c r="F160" s="221" t="s">
        <v>718</v>
      </c>
      <c r="G160" s="222" t="s">
        <v>238</v>
      </c>
      <c r="H160" s="223">
        <v>8</v>
      </c>
      <c r="I160" s="224"/>
      <c r="J160" s="225">
        <f>ROUND(I160*H160,2)</f>
        <v>0</v>
      </c>
      <c r="K160" s="221" t="s">
        <v>147</v>
      </c>
      <c r="L160" s="70"/>
      <c r="M160" s="226" t="s">
        <v>21</v>
      </c>
      <c r="N160" s="227" t="s">
        <v>45</v>
      </c>
      <c r="O160" s="45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AR160" s="22" t="s">
        <v>161</v>
      </c>
      <c r="AT160" s="22" t="s">
        <v>144</v>
      </c>
      <c r="AU160" s="22" t="s">
        <v>84</v>
      </c>
      <c r="AY160" s="22" t="s">
        <v>141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22" t="s">
        <v>82</v>
      </c>
      <c r="BK160" s="230">
        <f>ROUND(I160*H160,2)</f>
        <v>0</v>
      </c>
      <c r="BL160" s="22" t="s">
        <v>161</v>
      </c>
      <c r="BM160" s="22" t="s">
        <v>719</v>
      </c>
    </row>
    <row r="161" s="1" customFormat="1" ht="16.5" customHeight="1">
      <c r="B161" s="44"/>
      <c r="C161" s="235" t="s">
        <v>290</v>
      </c>
      <c r="D161" s="235" t="s">
        <v>270</v>
      </c>
      <c r="E161" s="236" t="s">
        <v>720</v>
      </c>
      <c r="F161" s="237" t="s">
        <v>721</v>
      </c>
      <c r="G161" s="238" t="s">
        <v>238</v>
      </c>
      <c r="H161" s="239">
        <v>8</v>
      </c>
      <c r="I161" s="240"/>
      <c r="J161" s="241">
        <f>ROUND(I161*H161,2)</f>
        <v>0</v>
      </c>
      <c r="K161" s="237" t="s">
        <v>147</v>
      </c>
      <c r="L161" s="242"/>
      <c r="M161" s="243" t="s">
        <v>21</v>
      </c>
      <c r="N161" s="244" t="s">
        <v>45</v>
      </c>
      <c r="O161" s="45"/>
      <c r="P161" s="228">
        <f>O161*H161</f>
        <v>0</v>
      </c>
      <c r="Q161" s="228">
        <v>0.00064999999999999997</v>
      </c>
      <c r="R161" s="228">
        <f>Q161*H161</f>
        <v>0.0051999999999999998</v>
      </c>
      <c r="S161" s="228">
        <v>0</v>
      </c>
      <c r="T161" s="229">
        <f>S161*H161</f>
        <v>0</v>
      </c>
      <c r="AR161" s="22" t="s">
        <v>206</v>
      </c>
      <c r="AT161" s="22" t="s">
        <v>270</v>
      </c>
      <c r="AU161" s="22" t="s">
        <v>84</v>
      </c>
      <c r="AY161" s="22" t="s">
        <v>141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22" t="s">
        <v>82</v>
      </c>
      <c r="BK161" s="230">
        <f>ROUND(I161*H161,2)</f>
        <v>0</v>
      </c>
      <c r="BL161" s="22" t="s">
        <v>161</v>
      </c>
      <c r="BM161" s="22" t="s">
        <v>722</v>
      </c>
    </row>
    <row r="162" s="1" customFormat="1" ht="25.5" customHeight="1">
      <c r="B162" s="44"/>
      <c r="C162" s="219" t="s">
        <v>294</v>
      </c>
      <c r="D162" s="219" t="s">
        <v>144</v>
      </c>
      <c r="E162" s="220" t="s">
        <v>723</v>
      </c>
      <c r="F162" s="221" t="s">
        <v>724</v>
      </c>
      <c r="G162" s="222" t="s">
        <v>238</v>
      </c>
      <c r="H162" s="223">
        <v>8</v>
      </c>
      <c r="I162" s="224"/>
      <c r="J162" s="225">
        <f>ROUND(I162*H162,2)</f>
        <v>0</v>
      </c>
      <c r="K162" s="221" t="s">
        <v>147</v>
      </c>
      <c r="L162" s="70"/>
      <c r="M162" s="226" t="s">
        <v>21</v>
      </c>
      <c r="N162" s="227" t="s">
        <v>45</v>
      </c>
      <c r="O162" s="45"/>
      <c r="P162" s="228">
        <f>O162*H162</f>
        <v>0</v>
      </c>
      <c r="Q162" s="228">
        <v>2.0000000000000002E-05</v>
      </c>
      <c r="R162" s="228">
        <f>Q162*H162</f>
        <v>0.00016000000000000001</v>
      </c>
      <c r="S162" s="228">
        <v>0</v>
      </c>
      <c r="T162" s="229">
        <f>S162*H162</f>
        <v>0</v>
      </c>
      <c r="AR162" s="22" t="s">
        <v>161</v>
      </c>
      <c r="AT162" s="22" t="s">
        <v>144</v>
      </c>
      <c r="AU162" s="22" t="s">
        <v>84</v>
      </c>
      <c r="AY162" s="22" t="s">
        <v>141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22" t="s">
        <v>82</v>
      </c>
      <c r="BK162" s="230">
        <f>ROUND(I162*H162,2)</f>
        <v>0</v>
      </c>
      <c r="BL162" s="22" t="s">
        <v>161</v>
      </c>
      <c r="BM162" s="22" t="s">
        <v>725</v>
      </c>
    </row>
    <row r="163" s="1" customFormat="1">
      <c r="B163" s="44"/>
      <c r="C163" s="72"/>
      <c r="D163" s="245" t="s">
        <v>473</v>
      </c>
      <c r="E163" s="72"/>
      <c r="F163" s="246" t="s">
        <v>726</v>
      </c>
      <c r="G163" s="72"/>
      <c r="H163" s="72"/>
      <c r="I163" s="189"/>
      <c r="J163" s="72"/>
      <c r="K163" s="72"/>
      <c r="L163" s="70"/>
      <c r="M163" s="247"/>
      <c r="N163" s="45"/>
      <c r="O163" s="45"/>
      <c r="P163" s="45"/>
      <c r="Q163" s="45"/>
      <c r="R163" s="45"/>
      <c r="S163" s="45"/>
      <c r="T163" s="93"/>
      <c r="AT163" s="22" t="s">
        <v>473</v>
      </c>
      <c r="AU163" s="22" t="s">
        <v>84</v>
      </c>
    </row>
    <row r="164" s="1" customFormat="1" ht="16.5" customHeight="1">
      <c r="B164" s="44"/>
      <c r="C164" s="235" t="s">
        <v>299</v>
      </c>
      <c r="D164" s="235" t="s">
        <v>270</v>
      </c>
      <c r="E164" s="236" t="s">
        <v>727</v>
      </c>
      <c r="F164" s="237" t="s">
        <v>728</v>
      </c>
      <c r="G164" s="238" t="s">
        <v>238</v>
      </c>
      <c r="H164" s="239">
        <v>8</v>
      </c>
      <c r="I164" s="240"/>
      <c r="J164" s="241">
        <f>ROUND(I164*H164,2)</f>
        <v>0</v>
      </c>
      <c r="K164" s="237" t="s">
        <v>147</v>
      </c>
      <c r="L164" s="242"/>
      <c r="M164" s="243" t="s">
        <v>21</v>
      </c>
      <c r="N164" s="244" t="s">
        <v>45</v>
      </c>
      <c r="O164" s="45"/>
      <c r="P164" s="228">
        <f>O164*H164</f>
        <v>0</v>
      </c>
      <c r="Q164" s="228">
        <v>0.0071999999999999998</v>
      </c>
      <c r="R164" s="228">
        <f>Q164*H164</f>
        <v>0.057599999999999998</v>
      </c>
      <c r="S164" s="228">
        <v>0</v>
      </c>
      <c r="T164" s="229">
        <f>S164*H164</f>
        <v>0</v>
      </c>
      <c r="AR164" s="22" t="s">
        <v>206</v>
      </c>
      <c r="AT164" s="22" t="s">
        <v>270</v>
      </c>
      <c r="AU164" s="22" t="s">
        <v>84</v>
      </c>
      <c r="AY164" s="22" t="s">
        <v>141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22" t="s">
        <v>82</v>
      </c>
      <c r="BK164" s="230">
        <f>ROUND(I164*H164,2)</f>
        <v>0</v>
      </c>
      <c r="BL164" s="22" t="s">
        <v>161</v>
      </c>
      <c r="BM164" s="22" t="s">
        <v>729</v>
      </c>
    </row>
    <row r="165" s="1" customFormat="1" ht="16.5" customHeight="1">
      <c r="B165" s="44"/>
      <c r="C165" s="219" t="s">
        <v>303</v>
      </c>
      <c r="D165" s="219" t="s">
        <v>144</v>
      </c>
      <c r="E165" s="220" t="s">
        <v>730</v>
      </c>
      <c r="F165" s="221" t="s">
        <v>731</v>
      </c>
      <c r="G165" s="222" t="s">
        <v>204</v>
      </c>
      <c r="H165" s="223">
        <v>83</v>
      </c>
      <c r="I165" s="224"/>
      <c r="J165" s="225">
        <f>ROUND(I165*H165,2)</f>
        <v>0</v>
      </c>
      <c r="K165" s="221" t="s">
        <v>147</v>
      </c>
      <c r="L165" s="70"/>
      <c r="M165" s="226" t="s">
        <v>21</v>
      </c>
      <c r="N165" s="227" t="s">
        <v>45</v>
      </c>
      <c r="O165" s="45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AR165" s="22" t="s">
        <v>161</v>
      </c>
      <c r="AT165" s="22" t="s">
        <v>144</v>
      </c>
      <c r="AU165" s="22" t="s">
        <v>84</v>
      </c>
      <c r="AY165" s="22" t="s">
        <v>141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22" t="s">
        <v>82</v>
      </c>
      <c r="BK165" s="230">
        <f>ROUND(I165*H165,2)</f>
        <v>0</v>
      </c>
      <c r="BL165" s="22" t="s">
        <v>161</v>
      </c>
      <c r="BM165" s="22" t="s">
        <v>732</v>
      </c>
    </row>
    <row r="166" s="11" customFormat="1">
      <c r="B166" s="248"/>
      <c r="C166" s="249"/>
      <c r="D166" s="245" t="s">
        <v>475</v>
      </c>
      <c r="E166" s="258" t="s">
        <v>21</v>
      </c>
      <c r="F166" s="250" t="s">
        <v>708</v>
      </c>
      <c r="G166" s="249"/>
      <c r="H166" s="251">
        <v>83</v>
      </c>
      <c r="I166" s="252"/>
      <c r="J166" s="249"/>
      <c r="K166" s="249"/>
      <c r="L166" s="253"/>
      <c r="M166" s="254"/>
      <c r="N166" s="255"/>
      <c r="O166" s="255"/>
      <c r="P166" s="255"/>
      <c r="Q166" s="255"/>
      <c r="R166" s="255"/>
      <c r="S166" s="255"/>
      <c r="T166" s="256"/>
      <c r="AT166" s="257" t="s">
        <v>475</v>
      </c>
      <c r="AU166" s="257" t="s">
        <v>84</v>
      </c>
      <c r="AV166" s="11" t="s">
        <v>84</v>
      </c>
      <c r="AW166" s="11" t="s">
        <v>37</v>
      </c>
      <c r="AX166" s="11" t="s">
        <v>82</v>
      </c>
      <c r="AY166" s="257" t="s">
        <v>141</v>
      </c>
    </row>
    <row r="167" s="1" customFormat="1" ht="16.5" customHeight="1">
      <c r="B167" s="44"/>
      <c r="C167" s="219" t="s">
        <v>308</v>
      </c>
      <c r="D167" s="219" t="s">
        <v>144</v>
      </c>
      <c r="E167" s="220" t="s">
        <v>733</v>
      </c>
      <c r="F167" s="221" t="s">
        <v>734</v>
      </c>
      <c r="G167" s="222" t="s">
        <v>238</v>
      </c>
      <c r="H167" s="223">
        <v>12</v>
      </c>
      <c r="I167" s="224"/>
      <c r="J167" s="225">
        <f>ROUND(I167*H167,2)</f>
        <v>0</v>
      </c>
      <c r="K167" s="221" t="s">
        <v>147</v>
      </c>
      <c r="L167" s="70"/>
      <c r="M167" s="226" t="s">
        <v>21</v>
      </c>
      <c r="N167" s="227" t="s">
        <v>45</v>
      </c>
      <c r="O167" s="45"/>
      <c r="P167" s="228">
        <f>O167*H167</f>
        <v>0</v>
      </c>
      <c r="Q167" s="228">
        <v>0.34089999999999998</v>
      </c>
      <c r="R167" s="228">
        <f>Q167*H167</f>
        <v>4.0907999999999998</v>
      </c>
      <c r="S167" s="228">
        <v>0</v>
      </c>
      <c r="T167" s="229">
        <f>S167*H167</f>
        <v>0</v>
      </c>
      <c r="AR167" s="22" t="s">
        <v>161</v>
      </c>
      <c r="AT167" s="22" t="s">
        <v>144</v>
      </c>
      <c r="AU167" s="22" t="s">
        <v>84</v>
      </c>
      <c r="AY167" s="22" t="s">
        <v>141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22" t="s">
        <v>82</v>
      </c>
      <c r="BK167" s="230">
        <f>ROUND(I167*H167,2)</f>
        <v>0</v>
      </c>
      <c r="BL167" s="22" t="s">
        <v>161</v>
      </c>
      <c r="BM167" s="22" t="s">
        <v>735</v>
      </c>
    </row>
    <row r="168" s="1" customFormat="1" ht="25.5" customHeight="1">
      <c r="B168" s="44"/>
      <c r="C168" s="235" t="s">
        <v>312</v>
      </c>
      <c r="D168" s="235" t="s">
        <v>270</v>
      </c>
      <c r="E168" s="236" t="s">
        <v>736</v>
      </c>
      <c r="F168" s="237" t="s">
        <v>737</v>
      </c>
      <c r="G168" s="238" t="s">
        <v>238</v>
      </c>
      <c r="H168" s="239">
        <v>12</v>
      </c>
      <c r="I168" s="240"/>
      <c r="J168" s="241">
        <f>ROUND(I168*H168,2)</f>
        <v>0</v>
      </c>
      <c r="K168" s="237" t="s">
        <v>21</v>
      </c>
      <c r="L168" s="242"/>
      <c r="M168" s="243" t="s">
        <v>21</v>
      </c>
      <c r="N168" s="244" t="s">
        <v>45</v>
      </c>
      <c r="O168" s="45"/>
      <c r="P168" s="228">
        <f>O168*H168</f>
        <v>0</v>
      </c>
      <c r="Q168" s="228">
        <v>0.097000000000000003</v>
      </c>
      <c r="R168" s="228">
        <f>Q168*H168</f>
        <v>1.1640000000000002</v>
      </c>
      <c r="S168" s="228">
        <v>0</v>
      </c>
      <c r="T168" s="229">
        <f>S168*H168</f>
        <v>0</v>
      </c>
      <c r="AR168" s="22" t="s">
        <v>206</v>
      </c>
      <c r="AT168" s="22" t="s">
        <v>270</v>
      </c>
      <c r="AU168" s="22" t="s">
        <v>84</v>
      </c>
      <c r="AY168" s="22" t="s">
        <v>141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22" t="s">
        <v>82</v>
      </c>
      <c r="BK168" s="230">
        <f>ROUND(I168*H168,2)</f>
        <v>0</v>
      </c>
      <c r="BL168" s="22" t="s">
        <v>161</v>
      </c>
      <c r="BM168" s="22" t="s">
        <v>738</v>
      </c>
    </row>
    <row r="169" s="1" customFormat="1" ht="16.5" customHeight="1">
      <c r="B169" s="44"/>
      <c r="C169" s="235" t="s">
        <v>316</v>
      </c>
      <c r="D169" s="235" t="s">
        <v>270</v>
      </c>
      <c r="E169" s="236" t="s">
        <v>739</v>
      </c>
      <c r="F169" s="237" t="s">
        <v>740</v>
      </c>
      <c r="G169" s="238" t="s">
        <v>238</v>
      </c>
      <c r="H169" s="239">
        <v>12</v>
      </c>
      <c r="I169" s="240"/>
      <c r="J169" s="241">
        <f>ROUND(I169*H169,2)</f>
        <v>0</v>
      </c>
      <c r="K169" s="237" t="s">
        <v>21</v>
      </c>
      <c r="L169" s="242"/>
      <c r="M169" s="243" t="s">
        <v>21</v>
      </c>
      <c r="N169" s="244" t="s">
        <v>45</v>
      </c>
      <c r="O169" s="45"/>
      <c r="P169" s="228">
        <f>O169*H169</f>
        <v>0</v>
      </c>
      <c r="Q169" s="228">
        <v>0.111</v>
      </c>
      <c r="R169" s="228">
        <f>Q169*H169</f>
        <v>1.3320000000000001</v>
      </c>
      <c r="S169" s="228">
        <v>0</v>
      </c>
      <c r="T169" s="229">
        <f>S169*H169</f>
        <v>0</v>
      </c>
      <c r="AR169" s="22" t="s">
        <v>206</v>
      </c>
      <c r="AT169" s="22" t="s">
        <v>270</v>
      </c>
      <c r="AU169" s="22" t="s">
        <v>84</v>
      </c>
      <c r="AY169" s="22" t="s">
        <v>141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22" t="s">
        <v>82</v>
      </c>
      <c r="BK169" s="230">
        <f>ROUND(I169*H169,2)</f>
        <v>0</v>
      </c>
      <c r="BL169" s="22" t="s">
        <v>161</v>
      </c>
      <c r="BM169" s="22" t="s">
        <v>741</v>
      </c>
    </row>
    <row r="170" s="1" customFormat="1" ht="25.5" customHeight="1">
      <c r="B170" s="44"/>
      <c r="C170" s="235" t="s">
        <v>320</v>
      </c>
      <c r="D170" s="235" t="s">
        <v>270</v>
      </c>
      <c r="E170" s="236" t="s">
        <v>742</v>
      </c>
      <c r="F170" s="237" t="s">
        <v>743</v>
      </c>
      <c r="G170" s="238" t="s">
        <v>238</v>
      </c>
      <c r="H170" s="239">
        <v>12</v>
      </c>
      <c r="I170" s="240"/>
      <c r="J170" s="241">
        <f>ROUND(I170*H170,2)</f>
        <v>0</v>
      </c>
      <c r="K170" s="237" t="s">
        <v>21</v>
      </c>
      <c r="L170" s="242"/>
      <c r="M170" s="243" t="s">
        <v>21</v>
      </c>
      <c r="N170" s="244" t="s">
        <v>45</v>
      </c>
      <c r="O170" s="45"/>
      <c r="P170" s="228">
        <f>O170*H170</f>
        <v>0</v>
      </c>
      <c r="Q170" s="228">
        <v>0.027</v>
      </c>
      <c r="R170" s="228">
        <f>Q170*H170</f>
        <v>0.32400000000000001</v>
      </c>
      <c r="S170" s="228">
        <v>0</v>
      </c>
      <c r="T170" s="229">
        <f>S170*H170</f>
        <v>0</v>
      </c>
      <c r="AR170" s="22" t="s">
        <v>206</v>
      </c>
      <c r="AT170" s="22" t="s">
        <v>270</v>
      </c>
      <c r="AU170" s="22" t="s">
        <v>84</v>
      </c>
      <c r="AY170" s="22" t="s">
        <v>141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22" t="s">
        <v>82</v>
      </c>
      <c r="BK170" s="230">
        <f>ROUND(I170*H170,2)</f>
        <v>0</v>
      </c>
      <c r="BL170" s="22" t="s">
        <v>161</v>
      </c>
      <c r="BM170" s="22" t="s">
        <v>744</v>
      </c>
    </row>
    <row r="171" s="1" customFormat="1" ht="25.5" customHeight="1">
      <c r="B171" s="44"/>
      <c r="C171" s="219" t="s">
        <v>324</v>
      </c>
      <c r="D171" s="219" t="s">
        <v>144</v>
      </c>
      <c r="E171" s="220" t="s">
        <v>745</v>
      </c>
      <c r="F171" s="221" t="s">
        <v>746</v>
      </c>
      <c r="G171" s="222" t="s">
        <v>238</v>
      </c>
      <c r="H171" s="223">
        <v>3</v>
      </c>
      <c r="I171" s="224"/>
      <c r="J171" s="225">
        <f>ROUND(I171*H171,2)</f>
        <v>0</v>
      </c>
      <c r="K171" s="221" t="s">
        <v>147</v>
      </c>
      <c r="L171" s="70"/>
      <c r="M171" s="226" t="s">
        <v>21</v>
      </c>
      <c r="N171" s="227" t="s">
        <v>45</v>
      </c>
      <c r="O171" s="45"/>
      <c r="P171" s="228">
        <f>O171*H171</f>
        <v>0</v>
      </c>
      <c r="Q171" s="228">
        <v>0</v>
      </c>
      <c r="R171" s="228">
        <f>Q171*H171</f>
        <v>0</v>
      </c>
      <c r="S171" s="228">
        <v>0.10000000000000001</v>
      </c>
      <c r="T171" s="229">
        <f>S171*H171</f>
        <v>0.30000000000000004</v>
      </c>
      <c r="AR171" s="22" t="s">
        <v>161</v>
      </c>
      <c r="AT171" s="22" t="s">
        <v>144</v>
      </c>
      <c r="AU171" s="22" t="s">
        <v>84</v>
      </c>
      <c r="AY171" s="22" t="s">
        <v>141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22" t="s">
        <v>82</v>
      </c>
      <c r="BK171" s="230">
        <f>ROUND(I171*H171,2)</f>
        <v>0</v>
      </c>
      <c r="BL171" s="22" t="s">
        <v>161</v>
      </c>
      <c r="BM171" s="22" t="s">
        <v>747</v>
      </c>
    </row>
    <row r="172" s="1" customFormat="1" ht="25.5" customHeight="1">
      <c r="B172" s="44"/>
      <c r="C172" s="219" t="s">
        <v>328</v>
      </c>
      <c r="D172" s="219" t="s">
        <v>144</v>
      </c>
      <c r="E172" s="220" t="s">
        <v>748</v>
      </c>
      <c r="F172" s="221" t="s">
        <v>749</v>
      </c>
      <c r="G172" s="222" t="s">
        <v>238</v>
      </c>
      <c r="H172" s="223">
        <v>12</v>
      </c>
      <c r="I172" s="224"/>
      <c r="J172" s="225">
        <f>ROUND(I172*H172,2)</f>
        <v>0</v>
      </c>
      <c r="K172" s="221" t="s">
        <v>147</v>
      </c>
      <c r="L172" s="70"/>
      <c r="M172" s="226" t="s">
        <v>21</v>
      </c>
      <c r="N172" s="227" t="s">
        <v>45</v>
      </c>
      <c r="O172" s="45"/>
      <c r="P172" s="228">
        <f>O172*H172</f>
        <v>0</v>
      </c>
      <c r="Q172" s="228">
        <v>0.21734000000000001</v>
      </c>
      <c r="R172" s="228">
        <f>Q172*H172</f>
        <v>2.6080800000000002</v>
      </c>
      <c r="S172" s="228">
        <v>0</v>
      </c>
      <c r="T172" s="229">
        <f>S172*H172</f>
        <v>0</v>
      </c>
      <c r="AR172" s="22" t="s">
        <v>161</v>
      </c>
      <c r="AT172" s="22" t="s">
        <v>144</v>
      </c>
      <c r="AU172" s="22" t="s">
        <v>84</v>
      </c>
      <c r="AY172" s="22" t="s">
        <v>141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22" t="s">
        <v>82</v>
      </c>
      <c r="BK172" s="230">
        <f>ROUND(I172*H172,2)</f>
        <v>0</v>
      </c>
      <c r="BL172" s="22" t="s">
        <v>161</v>
      </c>
      <c r="BM172" s="22" t="s">
        <v>750</v>
      </c>
    </row>
    <row r="173" s="1" customFormat="1" ht="16.5" customHeight="1">
      <c r="B173" s="44"/>
      <c r="C173" s="235" t="s">
        <v>330</v>
      </c>
      <c r="D173" s="235" t="s">
        <v>270</v>
      </c>
      <c r="E173" s="236" t="s">
        <v>751</v>
      </c>
      <c r="F173" s="237" t="s">
        <v>752</v>
      </c>
      <c r="G173" s="238" t="s">
        <v>238</v>
      </c>
      <c r="H173" s="239">
        <v>12</v>
      </c>
      <c r="I173" s="240"/>
      <c r="J173" s="241">
        <f>ROUND(I173*H173,2)</f>
        <v>0</v>
      </c>
      <c r="K173" s="237" t="s">
        <v>21</v>
      </c>
      <c r="L173" s="242"/>
      <c r="M173" s="243" t="s">
        <v>21</v>
      </c>
      <c r="N173" s="244" t="s">
        <v>45</v>
      </c>
      <c r="O173" s="45"/>
      <c r="P173" s="228">
        <f>O173*H173</f>
        <v>0</v>
      </c>
      <c r="Q173" s="228">
        <v>0.0060000000000000001</v>
      </c>
      <c r="R173" s="228">
        <f>Q173*H173</f>
        <v>0.072000000000000008</v>
      </c>
      <c r="S173" s="228">
        <v>0</v>
      </c>
      <c r="T173" s="229">
        <f>S173*H173</f>
        <v>0</v>
      </c>
      <c r="AR173" s="22" t="s">
        <v>206</v>
      </c>
      <c r="AT173" s="22" t="s">
        <v>270</v>
      </c>
      <c r="AU173" s="22" t="s">
        <v>84</v>
      </c>
      <c r="AY173" s="22" t="s">
        <v>141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22" t="s">
        <v>82</v>
      </c>
      <c r="BK173" s="230">
        <f>ROUND(I173*H173,2)</f>
        <v>0</v>
      </c>
      <c r="BL173" s="22" t="s">
        <v>161</v>
      </c>
      <c r="BM173" s="22" t="s">
        <v>753</v>
      </c>
    </row>
    <row r="174" s="1" customFormat="1" ht="16.5" customHeight="1">
      <c r="B174" s="44"/>
      <c r="C174" s="235" t="s">
        <v>334</v>
      </c>
      <c r="D174" s="235" t="s">
        <v>270</v>
      </c>
      <c r="E174" s="236" t="s">
        <v>754</v>
      </c>
      <c r="F174" s="237" t="s">
        <v>755</v>
      </c>
      <c r="G174" s="238" t="s">
        <v>238</v>
      </c>
      <c r="H174" s="239">
        <v>12</v>
      </c>
      <c r="I174" s="240"/>
      <c r="J174" s="241">
        <f>ROUND(I174*H174,2)</f>
        <v>0</v>
      </c>
      <c r="K174" s="237" t="s">
        <v>21</v>
      </c>
      <c r="L174" s="242"/>
      <c r="M174" s="243" t="s">
        <v>21</v>
      </c>
      <c r="N174" s="244" t="s">
        <v>45</v>
      </c>
      <c r="O174" s="45"/>
      <c r="P174" s="228">
        <f>O174*H174</f>
        <v>0</v>
      </c>
      <c r="Q174" s="228">
        <v>0.059999999999999998</v>
      </c>
      <c r="R174" s="228">
        <f>Q174*H174</f>
        <v>0.71999999999999997</v>
      </c>
      <c r="S174" s="228">
        <v>0</v>
      </c>
      <c r="T174" s="229">
        <f>S174*H174</f>
        <v>0</v>
      </c>
      <c r="AR174" s="22" t="s">
        <v>206</v>
      </c>
      <c r="AT174" s="22" t="s">
        <v>270</v>
      </c>
      <c r="AU174" s="22" t="s">
        <v>84</v>
      </c>
      <c r="AY174" s="22" t="s">
        <v>141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22" t="s">
        <v>82</v>
      </c>
      <c r="BK174" s="230">
        <f>ROUND(I174*H174,2)</f>
        <v>0</v>
      </c>
      <c r="BL174" s="22" t="s">
        <v>161</v>
      </c>
      <c r="BM174" s="22" t="s">
        <v>756</v>
      </c>
    </row>
    <row r="175" s="1" customFormat="1" ht="16.5" customHeight="1">
      <c r="B175" s="44"/>
      <c r="C175" s="235" t="s">
        <v>336</v>
      </c>
      <c r="D175" s="235" t="s">
        <v>270</v>
      </c>
      <c r="E175" s="236" t="s">
        <v>757</v>
      </c>
      <c r="F175" s="237" t="s">
        <v>758</v>
      </c>
      <c r="G175" s="238" t="s">
        <v>238</v>
      </c>
      <c r="H175" s="239">
        <v>12</v>
      </c>
      <c r="I175" s="240"/>
      <c r="J175" s="241">
        <f>ROUND(I175*H175,2)</f>
        <v>0</v>
      </c>
      <c r="K175" s="237" t="s">
        <v>21</v>
      </c>
      <c r="L175" s="242"/>
      <c r="M175" s="243" t="s">
        <v>21</v>
      </c>
      <c r="N175" s="244" t="s">
        <v>45</v>
      </c>
      <c r="O175" s="45"/>
      <c r="P175" s="228">
        <f>O175*H175</f>
        <v>0</v>
      </c>
      <c r="Q175" s="228">
        <v>0.058000000000000003</v>
      </c>
      <c r="R175" s="228">
        <f>Q175*H175</f>
        <v>0.69600000000000006</v>
      </c>
      <c r="S175" s="228">
        <v>0</v>
      </c>
      <c r="T175" s="229">
        <f>S175*H175</f>
        <v>0</v>
      </c>
      <c r="AR175" s="22" t="s">
        <v>206</v>
      </c>
      <c r="AT175" s="22" t="s">
        <v>270</v>
      </c>
      <c r="AU175" s="22" t="s">
        <v>84</v>
      </c>
      <c r="AY175" s="22" t="s">
        <v>141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22" t="s">
        <v>82</v>
      </c>
      <c r="BK175" s="230">
        <f>ROUND(I175*H175,2)</f>
        <v>0</v>
      </c>
      <c r="BL175" s="22" t="s">
        <v>161</v>
      </c>
      <c r="BM175" s="22" t="s">
        <v>759</v>
      </c>
    </row>
    <row r="176" s="1" customFormat="1" ht="16.5" customHeight="1">
      <c r="B176" s="44"/>
      <c r="C176" s="219" t="s">
        <v>340</v>
      </c>
      <c r="D176" s="219" t="s">
        <v>144</v>
      </c>
      <c r="E176" s="220" t="s">
        <v>760</v>
      </c>
      <c r="F176" s="221" t="s">
        <v>761</v>
      </c>
      <c r="G176" s="222" t="s">
        <v>204</v>
      </c>
      <c r="H176" s="223">
        <v>83</v>
      </c>
      <c r="I176" s="224"/>
      <c r="J176" s="225">
        <f>ROUND(I176*H176,2)</f>
        <v>0</v>
      </c>
      <c r="K176" s="221" t="s">
        <v>147</v>
      </c>
      <c r="L176" s="70"/>
      <c r="M176" s="226" t="s">
        <v>21</v>
      </c>
      <c r="N176" s="227" t="s">
        <v>45</v>
      </c>
      <c r="O176" s="45"/>
      <c r="P176" s="228">
        <f>O176*H176</f>
        <v>0</v>
      </c>
      <c r="Q176" s="228">
        <v>0.00012999999999999999</v>
      </c>
      <c r="R176" s="228">
        <f>Q176*H176</f>
        <v>0.010789999999999999</v>
      </c>
      <c r="S176" s="228">
        <v>0</v>
      </c>
      <c r="T176" s="229">
        <f>S176*H176</f>
        <v>0</v>
      </c>
      <c r="AR176" s="22" t="s">
        <v>161</v>
      </c>
      <c r="AT176" s="22" t="s">
        <v>144</v>
      </c>
      <c r="AU176" s="22" t="s">
        <v>84</v>
      </c>
      <c r="AY176" s="22" t="s">
        <v>141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22" t="s">
        <v>82</v>
      </c>
      <c r="BK176" s="230">
        <f>ROUND(I176*H176,2)</f>
        <v>0</v>
      </c>
      <c r="BL176" s="22" t="s">
        <v>161</v>
      </c>
      <c r="BM176" s="22" t="s">
        <v>762</v>
      </c>
    </row>
    <row r="177" s="1" customFormat="1" ht="25.5" customHeight="1">
      <c r="B177" s="44"/>
      <c r="C177" s="219" t="s">
        <v>345</v>
      </c>
      <c r="D177" s="219" t="s">
        <v>144</v>
      </c>
      <c r="E177" s="220" t="s">
        <v>763</v>
      </c>
      <c r="F177" s="221" t="s">
        <v>764</v>
      </c>
      <c r="G177" s="222" t="s">
        <v>238</v>
      </c>
      <c r="H177" s="223">
        <v>4</v>
      </c>
      <c r="I177" s="224"/>
      <c r="J177" s="225">
        <f>ROUND(I177*H177,2)</f>
        <v>0</v>
      </c>
      <c r="K177" s="221" t="s">
        <v>21</v>
      </c>
      <c r="L177" s="70"/>
      <c r="M177" s="226" t="s">
        <v>21</v>
      </c>
      <c r="N177" s="227" t="s">
        <v>45</v>
      </c>
      <c r="O177" s="45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AR177" s="22" t="s">
        <v>161</v>
      </c>
      <c r="AT177" s="22" t="s">
        <v>144</v>
      </c>
      <c r="AU177" s="22" t="s">
        <v>84</v>
      </c>
      <c r="AY177" s="22" t="s">
        <v>141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22" t="s">
        <v>82</v>
      </c>
      <c r="BK177" s="230">
        <f>ROUND(I177*H177,2)</f>
        <v>0</v>
      </c>
      <c r="BL177" s="22" t="s">
        <v>161</v>
      </c>
      <c r="BM177" s="22" t="s">
        <v>765</v>
      </c>
    </row>
    <row r="178" s="1" customFormat="1">
      <c r="B178" s="44"/>
      <c r="C178" s="72"/>
      <c r="D178" s="245" t="s">
        <v>473</v>
      </c>
      <c r="E178" s="72"/>
      <c r="F178" s="246" t="s">
        <v>766</v>
      </c>
      <c r="G178" s="72"/>
      <c r="H178" s="72"/>
      <c r="I178" s="189"/>
      <c r="J178" s="72"/>
      <c r="K178" s="72"/>
      <c r="L178" s="70"/>
      <c r="M178" s="247"/>
      <c r="N178" s="45"/>
      <c r="O178" s="45"/>
      <c r="P178" s="45"/>
      <c r="Q178" s="45"/>
      <c r="R178" s="45"/>
      <c r="S178" s="45"/>
      <c r="T178" s="93"/>
      <c r="AT178" s="22" t="s">
        <v>473</v>
      </c>
      <c r="AU178" s="22" t="s">
        <v>84</v>
      </c>
    </row>
    <row r="179" s="10" customFormat="1" ht="29.88" customHeight="1">
      <c r="B179" s="203"/>
      <c r="C179" s="204"/>
      <c r="D179" s="205" t="s">
        <v>73</v>
      </c>
      <c r="E179" s="217" t="s">
        <v>210</v>
      </c>
      <c r="F179" s="217" t="s">
        <v>767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P180</f>
        <v>0</v>
      </c>
      <c r="Q179" s="211"/>
      <c r="R179" s="212">
        <f>R180</f>
        <v>0</v>
      </c>
      <c r="S179" s="211"/>
      <c r="T179" s="213">
        <f>T180</f>
        <v>1.0499999999999998</v>
      </c>
      <c r="AR179" s="214" t="s">
        <v>82</v>
      </c>
      <c r="AT179" s="215" t="s">
        <v>73</v>
      </c>
      <c r="AU179" s="215" t="s">
        <v>82</v>
      </c>
      <c r="AY179" s="214" t="s">
        <v>141</v>
      </c>
      <c r="BK179" s="216">
        <f>BK180</f>
        <v>0</v>
      </c>
    </row>
    <row r="180" s="1" customFormat="1" ht="25.5" customHeight="1">
      <c r="B180" s="44"/>
      <c r="C180" s="219" t="s">
        <v>349</v>
      </c>
      <c r="D180" s="219" t="s">
        <v>144</v>
      </c>
      <c r="E180" s="220" t="s">
        <v>768</v>
      </c>
      <c r="F180" s="221" t="s">
        <v>769</v>
      </c>
      <c r="G180" s="222" t="s">
        <v>238</v>
      </c>
      <c r="H180" s="223">
        <v>3</v>
      </c>
      <c r="I180" s="224"/>
      <c r="J180" s="225">
        <f>ROUND(I180*H180,2)</f>
        <v>0</v>
      </c>
      <c r="K180" s="221" t="s">
        <v>21</v>
      </c>
      <c r="L180" s="70"/>
      <c r="M180" s="226" t="s">
        <v>21</v>
      </c>
      <c r="N180" s="227" t="s">
        <v>45</v>
      </c>
      <c r="O180" s="45"/>
      <c r="P180" s="228">
        <f>O180*H180</f>
        <v>0</v>
      </c>
      <c r="Q180" s="228">
        <v>0</v>
      </c>
      <c r="R180" s="228">
        <f>Q180*H180</f>
        <v>0</v>
      </c>
      <c r="S180" s="228">
        <v>0.34999999999999998</v>
      </c>
      <c r="T180" s="229">
        <f>S180*H180</f>
        <v>1.0499999999999998</v>
      </c>
      <c r="AR180" s="22" t="s">
        <v>161</v>
      </c>
      <c r="AT180" s="22" t="s">
        <v>144</v>
      </c>
      <c r="AU180" s="22" t="s">
        <v>84</v>
      </c>
      <c r="AY180" s="22" t="s">
        <v>141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22" t="s">
        <v>82</v>
      </c>
      <c r="BK180" s="230">
        <f>ROUND(I180*H180,2)</f>
        <v>0</v>
      </c>
      <c r="BL180" s="22" t="s">
        <v>161</v>
      </c>
      <c r="BM180" s="22" t="s">
        <v>770</v>
      </c>
    </row>
    <row r="181" s="10" customFormat="1" ht="29.88" customHeight="1">
      <c r="B181" s="203"/>
      <c r="C181" s="204"/>
      <c r="D181" s="205" t="s">
        <v>73</v>
      </c>
      <c r="E181" s="217" t="s">
        <v>381</v>
      </c>
      <c r="F181" s="217" t="s">
        <v>382</v>
      </c>
      <c r="G181" s="204"/>
      <c r="H181" s="204"/>
      <c r="I181" s="207"/>
      <c r="J181" s="218">
        <f>BK181</f>
        <v>0</v>
      </c>
      <c r="K181" s="204"/>
      <c r="L181" s="209"/>
      <c r="M181" s="210"/>
      <c r="N181" s="211"/>
      <c r="O181" s="211"/>
      <c r="P181" s="212">
        <f>SUM(P182:P186)</f>
        <v>0</v>
      </c>
      <c r="Q181" s="211"/>
      <c r="R181" s="212">
        <f>SUM(R182:R186)</f>
        <v>0</v>
      </c>
      <c r="S181" s="211"/>
      <c r="T181" s="213">
        <f>SUM(T182:T186)</f>
        <v>0</v>
      </c>
      <c r="AR181" s="214" t="s">
        <v>82</v>
      </c>
      <c r="AT181" s="215" t="s">
        <v>73</v>
      </c>
      <c r="AU181" s="215" t="s">
        <v>82</v>
      </c>
      <c r="AY181" s="214" t="s">
        <v>141</v>
      </c>
      <c r="BK181" s="216">
        <f>SUM(BK182:BK186)</f>
        <v>0</v>
      </c>
    </row>
    <row r="182" s="1" customFormat="1" ht="25.5" customHeight="1">
      <c r="B182" s="44"/>
      <c r="C182" s="219" t="s">
        <v>353</v>
      </c>
      <c r="D182" s="219" t="s">
        <v>144</v>
      </c>
      <c r="E182" s="220" t="s">
        <v>392</v>
      </c>
      <c r="F182" s="221" t="s">
        <v>393</v>
      </c>
      <c r="G182" s="222" t="s">
        <v>230</v>
      </c>
      <c r="H182" s="223">
        <v>1.3500000000000001</v>
      </c>
      <c r="I182" s="224"/>
      <c r="J182" s="225">
        <f>ROUND(I182*H182,2)</f>
        <v>0</v>
      </c>
      <c r="K182" s="221" t="s">
        <v>147</v>
      </c>
      <c r="L182" s="70"/>
      <c r="M182" s="226" t="s">
        <v>21</v>
      </c>
      <c r="N182" s="227" t="s">
        <v>45</v>
      </c>
      <c r="O182" s="45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AR182" s="22" t="s">
        <v>161</v>
      </c>
      <c r="AT182" s="22" t="s">
        <v>144</v>
      </c>
      <c r="AU182" s="22" t="s">
        <v>84</v>
      </c>
      <c r="AY182" s="22" t="s">
        <v>141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22" t="s">
        <v>82</v>
      </c>
      <c r="BK182" s="230">
        <f>ROUND(I182*H182,2)</f>
        <v>0</v>
      </c>
      <c r="BL182" s="22" t="s">
        <v>161</v>
      </c>
      <c r="BM182" s="22" t="s">
        <v>771</v>
      </c>
    </row>
    <row r="183" s="1" customFormat="1" ht="38.25" customHeight="1">
      <c r="B183" s="44"/>
      <c r="C183" s="219" t="s">
        <v>357</v>
      </c>
      <c r="D183" s="219" t="s">
        <v>144</v>
      </c>
      <c r="E183" s="220" t="s">
        <v>772</v>
      </c>
      <c r="F183" s="221" t="s">
        <v>773</v>
      </c>
      <c r="G183" s="222" t="s">
        <v>230</v>
      </c>
      <c r="H183" s="223">
        <v>12.15</v>
      </c>
      <c r="I183" s="224"/>
      <c r="J183" s="225">
        <f>ROUND(I183*H183,2)</f>
        <v>0</v>
      </c>
      <c r="K183" s="221" t="s">
        <v>147</v>
      </c>
      <c r="L183" s="70"/>
      <c r="M183" s="226" t="s">
        <v>21</v>
      </c>
      <c r="N183" s="227" t="s">
        <v>45</v>
      </c>
      <c r="O183" s="45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AR183" s="22" t="s">
        <v>161</v>
      </c>
      <c r="AT183" s="22" t="s">
        <v>144</v>
      </c>
      <c r="AU183" s="22" t="s">
        <v>84</v>
      </c>
      <c r="AY183" s="22" t="s">
        <v>141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22" t="s">
        <v>82</v>
      </c>
      <c r="BK183" s="230">
        <f>ROUND(I183*H183,2)</f>
        <v>0</v>
      </c>
      <c r="BL183" s="22" t="s">
        <v>161</v>
      </c>
      <c r="BM183" s="22" t="s">
        <v>774</v>
      </c>
    </row>
    <row r="184" s="11" customFormat="1">
      <c r="B184" s="248"/>
      <c r="C184" s="249"/>
      <c r="D184" s="245" t="s">
        <v>475</v>
      </c>
      <c r="E184" s="258" t="s">
        <v>21</v>
      </c>
      <c r="F184" s="250" t="s">
        <v>775</v>
      </c>
      <c r="G184" s="249"/>
      <c r="H184" s="251">
        <v>12.15</v>
      </c>
      <c r="I184" s="252"/>
      <c r="J184" s="249"/>
      <c r="K184" s="249"/>
      <c r="L184" s="253"/>
      <c r="M184" s="254"/>
      <c r="N184" s="255"/>
      <c r="O184" s="255"/>
      <c r="P184" s="255"/>
      <c r="Q184" s="255"/>
      <c r="R184" s="255"/>
      <c r="S184" s="255"/>
      <c r="T184" s="256"/>
      <c r="AT184" s="257" t="s">
        <v>475</v>
      </c>
      <c r="AU184" s="257" t="s">
        <v>84</v>
      </c>
      <c r="AV184" s="11" t="s">
        <v>84</v>
      </c>
      <c r="AW184" s="11" t="s">
        <v>37</v>
      </c>
      <c r="AX184" s="11" t="s">
        <v>82</v>
      </c>
      <c r="AY184" s="257" t="s">
        <v>141</v>
      </c>
    </row>
    <row r="185" s="1" customFormat="1" ht="25.5" customHeight="1">
      <c r="B185" s="44"/>
      <c r="C185" s="219" t="s">
        <v>361</v>
      </c>
      <c r="D185" s="219" t="s">
        <v>144</v>
      </c>
      <c r="E185" s="220" t="s">
        <v>396</v>
      </c>
      <c r="F185" s="221" t="s">
        <v>397</v>
      </c>
      <c r="G185" s="222" t="s">
        <v>230</v>
      </c>
      <c r="H185" s="223">
        <v>1.05</v>
      </c>
      <c r="I185" s="224"/>
      <c r="J185" s="225">
        <f>ROUND(I185*H185,2)</f>
        <v>0</v>
      </c>
      <c r="K185" s="221" t="s">
        <v>147</v>
      </c>
      <c r="L185" s="70"/>
      <c r="M185" s="226" t="s">
        <v>21</v>
      </c>
      <c r="N185" s="227" t="s">
        <v>45</v>
      </c>
      <c r="O185" s="45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AR185" s="22" t="s">
        <v>161</v>
      </c>
      <c r="AT185" s="22" t="s">
        <v>144</v>
      </c>
      <c r="AU185" s="22" t="s">
        <v>84</v>
      </c>
      <c r="AY185" s="22" t="s">
        <v>141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22" t="s">
        <v>82</v>
      </c>
      <c r="BK185" s="230">
        <f>ROUND(I185*H185,2)</f>
        <v>0</v>
      </c>
      <c r="BL185" s="22" t="s">
        <v>161</v>
      </c>
      <c r="BM185" s="22" t="s">
        <v>776</v>
      </c>
    </row>
    <row r="186" s="11" customFormat="1">
      <c r="B186" s="248"/>
      <c r="C186" s="249"/>
      <c r="D186" s="245" t="s">
        <v>475</v>
      </c>
      <c r="E186" s="258" t="s">
        <v>21</v>
      </c>
      <c r="F186" s="250" t="s">
        <v>777</v>
      </c>
      <c r="G186" s="249"/>
      <c r="H186" s="251">
        <v>1.05</v>
      </c>
      <c r="I186" s="252"/>
      <c r="J186" s="249"/>
      <c r="K186" s="249"/>
      <c r="L186" s="253"/>
      <c r="M186" s="254"/>
      <c r="N186" s="255"/>
      <c r="O186" s="255"/>
      <c r="P186" s="255"/>
      <c r="Q186" s="255"/>
      <c r="R186" s="255"/>
      <c r="S186" s="255"/>
      <c r="T186" s="256"/>
      <c r="AT186" s="257" t="s">
        <v>475</v>
      </c>
      <c r="AU186" s="257" t="s">
        <v>84</v>
      </c>
      <c r="AV186" s="11" t="s">
        <v>84</v>
      </c>
      <c r="AW186" s="11" t="s">
        <v>37</v>
      </c>
      <c r="AX186" s="11" t="s">
        <v>82</v>
      </c>
      <c r="AY186" s="257" t="s">
        <v>141</v>
      </c>
    </row>
    <row r="187" s="10" customFormat="1" ht="29.88" customHeight="1">
      <c r="B187" s="203"/>
      <c r="C187" s="204"/>
      <c r="D187" s="205" t="s">
        <v>73</v>
      </c>
      <c r="E187" s="217" t="s">
        <v>403</v>
      </c>
      <c r="F187" s="217" t="s">
        <v>404</v>
      </c>
      <c r="G187" s="204"/>
      <c r="H187" s="204"/>
      <c r="I187" s="207"/>
      <c r="J187" s="218">
        <f>BK187</f>
        <v>0</v>
      </c>
      <c r="K187" s="204"/>
      <c r="L187" s="209"/>
      <c r="M187" s="210"/>
      <c r="N187" s="211"/>
      <c r="O187" s="211"/>
      <c r="P187" s="212">
        <f>P188</f>
        <v>0</v>
      </c>
      <c r="Q187" s="211"/>
      <c r="R187" s="212">
        <f>R188</f>
        <v>0</v>
      </c>
      <c r="S187" s="211"/>
      <c r="T187" s="213">
        <f>T188</f>
        <v>0</v>
      </c>
      <c r="AR187" s="214" t="s">
        <v>82</v>
      </c>
      <c r="AT187" s="215" t="s">
        <v>73</v>
      </c>
      <c r="AU187" s="215" t="s">
        <v>82</v>
      </c>
      <c r="AY187" s="214" t="s">
        <v>141</v>
      </c>
      <c r="BK187" s="216">
        <f>BK188</f>
        <v>0</v>
      </c>
    </row>
    <row r="188" s="1" customFormat="1" ht="38.25" customHeight="1">
      <c r="B188" s="44"/>
      <c r="C188" s="219" t="s">
        <v>365</v>
      </c>
      <c r="D188" s="219" t="s">
        <v>144</v>
      </c>
      <c r="E188" s="220" t="s">
        <v>778</v>
      </c>
      <c r="F188" s="221" t="s">
        <v>779</v>
      </c>
      <c r="G188" s="222" t="s">
        <v>230</v>
      </c>
      <c r="H188" s="223">
        <v>98.218000000000004</v>
      </c>
      <c r="I188" s="224"/>
      <c r="J188" s="225">
        <f>ROUND(I188*H188,2)</f>
        <v>0</v>
      </c>
      <c r="K188" s="221" t="s">
        <v>147</v>
      </c>
      <c r="L188" s="70"/>
      <c r="M188" s="226" t="s">
        <v>21</v>
      </c>
      <c r="N188" s="231" t="s">
        <v>45</v>
      </c>
      <c r="O188" s="232"/>
      <c r="P188" s="233">
        <f>O188*H188</f>
        <v>0</v>
      </c>
      <c r="Q188" s="233">
        <v>0</v>
      </c>
      <c r="R188" s="233">
        <f>Q188*H188</f>
        <v>0</v>
      </c>
      <c r="S188" s="233">
        <v>0</v>
      </c>
      <c r="T188" s="234">
        <f>S188*H188</f>
        <v>0</v>
      </c>
      <c r="AR188" s="22" t="s">
        <v>161</v>
      </c>
      <c r="AT188" s="22" t="s">
        <v>144</v>
      </c>
      <c r="AU188" s="22" t="s">
        <v>84</v>
      </c>
      <c r="AY188" s="22" t="s">
        <v>141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22" t="s">
        <v>82</v>
      </c>
      <c r="BK188" s="230">
        <f>ROUND(I188*H188,2)</f>
        <v>0</v>
      </c>
      <c r="BL188" s="22" t="s">
        <v>161</v>
      </c>
      <c r="BM188" s="22" t="s">
        <v>780</v>
      </c>
    </row>
    <row r="189" s="1" customFormat="1" ht="6.96" customHeight="1">
      <c r="B189" s="65"/>
      <c r="C189" s="66"/>
      <c r="D189" s="66"/>
      <c r="E189" s="66"/>
      <c r="F189" s="66"/>
      <c r="G189" s="66"/>
      <c r="H189" s="66"/>
      <c r="I189" s="164"/>
      <c r="J189" s="66"/>
      <c r="K189" s="66"/>
      <c r="L189" s="70"/>
    </row>
  </sheetData>
  <sheetProtection sheet="1" autoFilter="0" formatColumns="0" formatRows="0" objects="1" scenarios="1" spinCount="100000" saltValue="zW5aFbA1RfcIYDZf6q6tXCCvGmvx7y7r1KNNxd3nKsKAZqnJsRC2OsIMTOFB7GQNq7zYbXQiGoeh18p19ss22w==" hashValue="JIjkSOWH6VUDIxfa4Vsgz1AOdxhKUy4FwS9MV80r3925jpGmYEOpCu95552Y/tPXn906mh/L4nOt0uJd2tPrPg==" algorithmName="SHA-512" password="CC35"/>
  <autoFilter ref="C83:K188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105</v>
      </c>
      <c r="G1" s="137" t="s">
        <v>106</v>
      </c>
      <c r="H1" s="137"/>
      <c r="I1" s="138"/>
      <c r="J1" s="137" t="s">
        <v>107</v>
      </c>
      <c r="K1" s="136" t="s">
        <v>108</v>
      </c>
      <c r="L1" s="137" t="s">
        <v>109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98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110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ulice Na Rejdišti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111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781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21. 3. 2018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313.5" customHeight="1">
      <c r="B24" s="146"/>
      <c r="C24" s="147"/>
      <c r="D24" s="147"/>
      <c r="E24" s="42" t="s">
        <v>782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ROUND(J81,2)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ROUND(SUM(BE81:BE139), 2)</f>
        <v>0</v>
      </c>
      <c r="G30" s="45"/>
      <c r="H30" s="45"/>
      <c r="I30" s="156">
        <v>0.20999999999999999</v>
      </c>
      <c r="J30" s="155">
        <f>ROUND(ROUND((SUM(BE81:BE139)),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ROUND(SUM(BF81:BF139), 2)</f>
        <v>0</v>
      </c>
      <c r="G31" s="45"/>
      <c r="H31" s="45"/>
      <c r="I31" s="156">
        <v>0.14999999999999999</v>
      </c>
      <c r="J31" s="155">
        <f>ROUND(ROUND((SUM(BF81:BF139)),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ROUND(SUM(BG81:BG139),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ROUND(SUM(BH81:BH139),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ROUND(SUM(BI81:BI139),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ulice Na Rejdišti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111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500 - Veřejné osvětlení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Nymburk</v>
      </c>
      <c r="G49" s="45"/>
      <c r="H49" s="45"/>
      <c r="I49" s="144" t="s">
        <v>25</v>
      </c>
      <c r="J49" s="145" t="str">
        <f>IF(J12="","",J12)</f>
        <v>21. 3. 2018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MÚ Nymburk, Náměstí Přemyslovců 163, Nymburk</v>
      </c>
      <c r="G51" s="45"/>
      <c r="H51" s="45"/>
      <c r="I51" s="144" t="s">
        <v>34</v>
      </c>
      <c r="J51" s="42" t="str">
        <f>E21</f>
        <v>TaK Architects s.r.o., Hollarovo nám. 2, Praha 3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115</v>
      </c>
      <c r="D54" s="157"/>
      <c r="E54" s="157"/>
      <c r="F54" s="157"/>
      <c r="G54" s="157"/>
      <c r="H54" s="157"/>
      <c r="I54" s="171"/>
      <c r="J54" s="172" t="s">
        <v>116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117</v>
      </c>
      <c r="D56" s="45"/>
      <c r="E56" s="45"/>
      <c r="F56" s="45"/>
      <c r="G56" s="45"/>
      <c r="H56" s="45"/>
      <c r="I56" s="142"/>
      <c r="J56" s="153">
        <f>J81</f>
        <v>0</v>
      </c>
      <c r="K56" s="49"/>
      <c r="AU56" s="22" t="s">
        <v>118</v>
      </c>
    </row>
    <row r="57" s="7" customFormat="1" ht="24.96" customHeight="1">
      <c r="B57" s="175"/>
      <c r="C57" s="176"/>
      <c r="D57" s="177" t="s">
        <v>783</v>
      </c>
      <c r="E57" s="178"/>
      <c r="F57" s="178"/>
      <c r="G57" s="178"/>
      <c r="H57" s="178"/>
      <c r="I57" s="179"/>
      <c r="J57" s="180">
        <f>J82</f>
        <v>0</v>
      </c>
      <c r="K57" s="181"/>
    </row>
    <row r="58" s="7" customFormat="1" ht="24.96" customHeight="1">
      <c r="B58" s="175"/>
      <c r="C58" s="176"/>
      <c r="D58" s="177" t="s">
        <v>784</v>
      </c>
      <c r="E58" s="178"/>
      <c r="F58" s="178"/>
      <c r="G58" s="178"/>
      <c r="H58" s="178"/>
      <c r="I58" s="179"/>
      <c r="J58" s="180">
        <f>J86</f>
        <v>0</v>
      </c>
      <c r="K58" s="181"/>
    </row>
    <row r="59" s="7" customFormat="1" ht="24.96" customHeight="1">
      <c r="B59" s="175"/>
      <c r="C59" s="176"/>
      <c r="D59" s="177" t="s">
        <v>785</v>
      </c>
      <c r="E59" s="178"/>
      <c r="F59" s="178"/>
      <c r="G59" s="178"/>
      <c r="H59" s="178"/>
      <c r="I59" s="179"/>
      <c r="J59" s="180">
        <f>J101</f>
        <v>0</v>
      </c>
      <c r="K59" s="181"/>
    </row>
    <row r="60" s="7" customFormat="1" ht="24.96" customHeight="1">
      <c r="B60" s="175"/>
      <c r="C60" s="176"/>
      <c r="D60" s="177" t="s">
        <v>786</v>
      </c>
      <c r="E60" s="178"/>
      <c r="F60" s="178"/>
      <c r="G60" s="178"/>
      <c r="H60" s="178"/>
      <c r="I60" s="179"/>
      <c r="J60" s="180">
        <f>J113</f>
        <v>0</v>
      </c>
      <c r="K60" s="181"/>
    </row>
    <row r="61" s="7" customFormat="1" ht="24.96" customHeight="1">
      <c r="B61" s="175"/>
      <c r="C61" s="176"/>
      <c r="D61" s="177" t="s">
        <v>787</v>
      </c>
      <c r="E61" s="178"/>
      <c r="F61" s="178"/>
      <c r="G61" s="178"/>
      <c r="H61" s="178"/>
      <c r="I61" s="179"/>
      <c r="J61" s="180">
        <f>J131</f>
        <v>0</v>
      </c>
      <c r="K61" s="181"/>
    </row>
    <row r="62" s="1" customFormat="1" ht="21.84" customHeight="1">
      <c r="B62" s="44"/>
      <c r="C62" s="45"/>
      <c r="D62" s="45"/>
      <c r="E62" s="45"/>
      <c r="F62" s="45"/>
      <c r="G62" s="45"/>
      <c r="H62" s="45"/>
      <c r="I62" s="142"/>
      <c r="J62" s="45"/>
      <c r="K62" s="49"/>
    </row>
    <row r="63" s="1" customFormat="1" ht="6.96" customHeight="1">
      <c r="B63" s="65"/>
      <c r="C63" s="66"/>
      <c r="D63" s="66"/>
      <c r="E63" s="66"/>
      <c r="F63" s="66"/>
      <c r="G63" s="66"/>
      <c r="H63" s="66"/>
      <c r="I63" s="164"/>
      <c r="J63" s="66"/>
      <c r="K63" s="67"/>
    </row>
    <row r="67" s="1" customFormat="1" ht="6.96" customHeight="1">
      <c r="B67" s="68"/>
      <c r="C67" s="69"/>
      <c r="D67" s="69"/>
      <c r="E67" s="69"/>
      <c r="F67" s="69"/>
      <c r="G67" s="69"/>
      <c r="H67" s="69"/>
      <c r="I67" s="167"/>
      <c r="J67" s="69"/>
      <c r="K67" s="69"/>
      <c r="L67" s="70"/>
    </row>
    <row r="68" s="1" customFormat="1" ht="36.96" customHeight="1">
      <c r="B68" s="44"/>
      <c r="C68" s="71" t="s">
        <v>125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6.96" customHeight="1">
      <c r="B69" s="44"/>
      <c r="C69" s="72"/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14.4" customHeight="1">
      <c r="B70" s="44"/>
      <c r="C70" s="74" t="s">
        <v>18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6.5" customHeight="1">
      <c r="B71" s="44"/>
      <c r="C71" s="72"/>
      <c r="D71" s="72"/>
      <c r="E71" s="190" t="str">
        <f>E7</f>
        <v>Rekonstrukce ulice Na Rejdišti</v>
      </c>
      <c r="F71" s="74"/>
      <c r="G71" s="74"/>
      <c r="H71" s="74"/>
      <c r="I71" s="189"/>
      <c r="J71" s="72"/>
      <c r="K71" s="72"/>
      <c r="L71" s="70"/>
    </row>
    <row r="72" s="1" customFormat="1" ht="14.4" customHeight="1">
      <c r="B72" s="44"/>
      <c r="C72" s="74" t="s">
        <v>111</v>
      </c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7.25" customHeight="1">
      <c r="B73" s="44"/>
      <c r="C73" s="72"/>
      <c r="D73" s="72"/>
      <c r="E73" s="80" t="str">
        <f>E9</f>
        <v>500 - Veřejné osvětlení</v>
      </c>
      <c r="F73" s="72"/>
      <c r="G73" s="72"/>
      <c r="H73" s="72"/>
      <c r="I73" s="189"/>
      <c r="J73" s="72"/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 ht="18" customHeight="1">
      <c r="B75" s="44"/>
      <c r="C75" s="74" t="s">
        <v>23</v>
      </c>
      <c r="D75" s="72"/>
      <c r="E75" s="72"/>
      <c r="F75" s="191" t="str">
        <f>F12</f>
        <v>Nymburk</v>
      </c>
      <c r="G75" s="72"/>
      <c r="H75" s="72"/>
      <c r="I75" s="192" t="s">
        <v>25</v>
      </c>
      <c r="J75" s="83" t="str">
        <f>IF(J12="","",J12)</f>
        <v>21. 3. 2018</v>
      </c>
      <c r="K75" s="72"/>
      <c r="L75" s="70"/>
    </row>
    <row r="76" s="1" customFormat="1" ht="6.96" customHeight="1">
      <c r="B76" s="44"/>
      <c r="C76" s="72"/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>
      <c r="B77" s="44"/>
      <c r="C77" s="74" t="s">
        <v>27</v>
      </c>
      <c r="D77" s="72"/>
      <c r="E77" s="72"/>
      <c r="F77" s="191" t="str">
        <f>E15</f>
        <v>MÚ Nymburk, Náměstí Přemyslovců 163, Nymburk</v>
      </c>
      <c r="G77" s="72"/>
      <c r="H77" s="72"/>
      <c r="I77" s="192" t="s">
        <v>34</v>
      </c>
      <c r="J77" s="191" t="str">
        <f>E21</f>
        <v>TaK Architects s.r.o., Hollarovo nám. 2, Praha 3</v>
      </c>
      <c r="K77" s="72"/>
      <c r="L77" s="70"/>
    </row>
    <row r="78" s="1" customFormat="1" ht="14.4" customHeight="1">
      <c r="B78" s="44"/>
      <c r="C78" s="74" t="s">
        <v>32</v>
      </c>
      <c r="D78" s="72"/>
      <c r="E78" s="72"/>
      <c r="F78" s="191" t="str">
        <f>IF(E18="","",E18)</f>
        <v/>
      </c>
      <c r="G78" s="72"/>
      <c r="H78" s="72"/>
      <c r="I78" s="189"/>
      <c r="J78" s="72"/>
      <c r="K78" s="72"/>
      <c r="L78" s="70"/>
    </row>
    <row r="79" s="1" customFormat="1" ht="10.32" customHeight="1">
      <c r="B79" s="44"/>
      <c r="C79" s="72"/>
      <c r="D79" s="72"/>
      <c r="E79" s="72"/>
      <c r="F79" s="72"/>
      <c r="G79" s="72"/>
      <c r="H79" s="72"/>
      <c r="I79" s="189"/>
      <c r="J79" s="72"/>
      <c r="K79" s="72"/>
      <c r="L79" s="70"/>
    </row>
    <row r="80" s="9" customFormat="1" ht="29.28" customHeight="1">
      <c r="B80" s="193"/>
      <c r="C80" s="194" t="s">
        <v>126</v>
      </c>
      <c r="D80" s="195" t="s">
        <v>59</v>
      </c>
      <c r="E80" s="195" t="s">
        <v>55</v>
      </c>
      <c r="F80" s="195" t="s">
        <v>127</v>
      </c>
      <c r="G80" s="195" t="s">
        <v>128</v>
      </c>
      <c r="H80" s="195" t="s">
        <v>129</v>
      </c>
      <c r="I80" s="196" t="s">
        <v>130</v>
      </c>
      <c r="J80" s="195" t="s">
        <v>116</v>
      </c>
      <c r="K80" s="197" t="s">
        <v>131</v>
      </c>
      <c r="L80" s="198"/>
      <c r="M80" s="100" t="s">
        <v>132</v>
      </c>
      <c r="N80" s="101" t="s">
        <v>44</v>
      </c>
      <c r="O80" s="101" t="s">
        <v>133</v>
      </c>
      <c r="P80" s="101" t="s">
        <v>134</v>
      </c>
      <c r="Q80" s="101" t="s">
        <v>135</v>
      </c>
      <c r="R80" s="101" t="s">
        <v>136</v>
      </c>
      <c r="S80" s="101" t="s">
        <v>137</v>
      </c>
      <c r="T80" s="102" t="s">
        <v>138</v>
      </c>
    </row>
    <row r="81" s="1" customFormat="1" ht="29.28" customHeight="1">
      <c r="B81" s="44"/>
      <c r="C81" s="106" t="s">
        <v>117</v>
      </c>
      <c r="D81" s="72"/>
      <c r="E81" s="72"/>
      <c r="F81" s="72"/>
      <c r="G81" s="72"/>
      <c r="H81" s="72"/>
      <c r="I81" s="189"/>
      <c r="J81" s="199">
        <f>BK81</f>
        <v>0</v>
      </c>
      <c r="K81" s="72"/>
      <c r="L81" s="70"/>
      <c r="M81" s="103"/>
      <c r="N81" s="104"/>
      <c r="O81" s="104"/>
      <c r="P81" s="200">
        <f>P82+P86+P101+P113+P131</f>
        <v>0</v>
      </c>
      <c r="Q81" s="104"/>
      <c r="R81" s="200">
        <f>R82+R86+R101+R113+R131</f>
        <v>83.771250000000009</v>
      </c>
      <c r="S81" s="104"/>
      <c r="T81" s="201">
        <f>T82+T86+T101+T113+T131</f>
        <v>0</v>
      </c>
      <c r="AT81" s="22" t="s">
        <v>73</v>
      </c>
      <c r="AU81" s="22" t="s">
        <v>118</v>
      </c>
      <c r="BK81" s="202">
        <f>BK82+BK86+BK101+BK113+BK131</f>
        <v>0</v>
      </c>
    </row>
    <row r="82" s="10" customFormat="1" ht="37.44" customHeight="1">
      <c r="B82" s="203"/>
      <c r="C82" s="204"/>
      <c r="D82" s="205" t="s">
        <v>73</v>
      </c>
      <c r="E82" s="206" t="s">
        <v>788</v>
      </c>
      <c r="F82" s="206" t="s">
        <v>789</v>
      </c>
      <c r="G82" s="204"/>
      <c r="H82" s="204"/>
      <c r="I82" s="207"/>
      <c r="J82" s="208">
        <f>BK82</f>
        <v>0</v>
      </c>
      <c r="K82" s="204"/>
      <c r="L82" s="209"/>
      <c r="M82" s="210"/>
      <c r="N82" s="211"/>
      <c r="O82" s="211"/>
      <c r="P82" s="212">
        <f>SUM(P83:P85)</f>
        <v>0</v>
      </c>
      <c r="Q82" s="211"/>
      <c r="R82" s="212">
        <f>SUM(R83:R85)</f>
        <v>0</v>
      </c>
      <c r="S82" s="211"/>
      <c r="T82" s="213">
        <f>SUM(T83:T85)</f>
        <v>0</v>
      </c>
      <c r="AR82" s="214" t="s">
        <v>84</v>
      </c>
      <c r="AT82" s="215" t="s">
        <v>73</v>
      </c>
      <c r="AU82" s="215" t="s">
        <v>74</v>
      </c>
      <c r="AY82" s="214" t="s">
        <v>141</v>
      </c>
      <c r="BK82" s="216">
        <f>SUM(BK83:BK85)</f>
        <v>0</v>
      </c>
    </row>
    <row r="83" s="1" customFormat="1" ht="38.25" customHeight="1">
      <c r="B83" s="44"/>
      <c r="C83" s="219" t="s">
        <v>82</v>
      </c>
      <c r="D83" s="219" t="s">
        <v>144</v>
      </c>
      <c r="E83" s="220" t="s">
        <v>790</v>
      </c>
      <c r="F83" s="221" t="s">
        <v>791</v>
      </c>
      <c r="G83" s="222" t="s">
        <v>238</v>
      </c>
      <c r="H83" s="223">
        <v>9</v>
      </c>
      <c r="I83" s="224"/>
      <c r="J83" s="225">
        <f>ROUND(I83*H83,2)</f>
        <v>0</v>
      </c>
      <c r="K83" s="221" t="s">
        <v>21</v>
      </c>
      <c r="L83" s="70"/>
      <c r="M83" s="226" t="s">
        <v>21</v>
      </c>
      <c r="N83" s="227" t="s">
        <v>45</v>
      </c>
      <c r="O83" s="45"/>
      <c r="P83" s="228">
        <f>O83*H83</f>
        <v>0</v>
      </c>
      <c r="Q83" s="228">
        <v>0</v>
      </c>
      <c r="R83" s="228">
        <f>Q83*H83</f>
        <v>0</v>
      </c>
      <c r="S83" s="228">
        <v>0</v>
      </c>
      <c r="T83" s="229">
        <f>S83*H83</f>
        <v>0</v>
      </c>
      <c r="AR83" s="22" t="s">
        <v>241</v>
      </c>
      <c r="AT83" s="22" t="s">
        <v>144</v>
      </c>
      <c r="AU83" s="22" t="s">
        <v>82</v>
      </c>
      <c r="AY83" s="22" t="s">
        <v>141</v>
      </c>
      <c r="BE83" s="230">
        <f>IF(N83="základní",J83,0)</f>
        <v>0</v>
      </c>
      <c r="BF83" s="230">
        <f>IF(N83="snížená",J83,0)</f>
        <v>0</v>
      </c>
      <c r="BG83" s="230">
        <f>IF(N83="zákl. přenesená",J83,0)</f>
        <v>0</v>
      </c>
      <c r="BH83" s="230">
        <f>IF(N83="sníž. přenesená",J83,0)</f>
        <v>0</v>
      </c>
      <c r="BI83" s="230">
        <f>IF(N83="nulová",J83,0)</f>
        <v>0</v>
      </c>
      <c r="BJ83" s="22" t="s">
        <v>82</v>
      </c>
      <c r="BK83" s="230">
        <f>ROUND(I83*H83,2)</f>
        <v>0</v>
      </c>
      <c r="BL83" s="22" t="s">
        <v>241</v>
      </c>
      <c r="BM83" s="22" t="s">
        <v>792</v>
      </c>
    </row>
    <row r="84" s="1" customFormat="1" ht="25.5" customHeight="1">
      <c r="B84" s="44"/>
      <c r="C84" s="219" t="s">
        <v>84</v>
      </c>
      <c r="D84" s="219" t="s">
        <v>144</v>
      </c>
      <c r="E84" s="220" t="s">
        <v>793</v>
      </c>
      <c r="F84" s="221" t="s">
        <v>794</v>
      </c>
      <c r="G84" s="222" t="s">
        <v>204</v>
      </c>
      <c r="H84" s="223">
        <v>360</v>
      </c>
      <c r="I84" s="224"/>
      <c r="J84" s="225">
        <f>ROUND(I84*H84,2)</f>
        <v>0</v>
      </c>
      <c r="K84" s="221" t="s">
        <v>21</v>
      </c>
      <c r="L84" s="70"/>
      <c r="M84" s="226" t="s">
        <v>21</v>
      </c>
      <c r="N84" s="227" t="s">
        <v>45</v>
      </c>
      <c r="O84" s="45"/>
      <c r="P84" s="228">
        <f>O84*H84</f>
        <v>0</v>
      </c>
      <c r="Q84" s="228">
        <v>0</v>
      </c>
      <c r="R84" s="228">
        <f>Q84*H84</f>
        <v>0</v>
      </c>
      <c r="S84" s="228">
        <v>0</v>
      </c>
      <c r="T84" s="229">
        <f>S84*H84</f>
        <v>0</v>
      </c>
      <c r="AR84" s="22" t="s">
        <v>241</v>
      </c>
      <c r="AT84" s="22" t="s">
        <v>144</v>
      </c>
      <c r="AU84" s="22" t="s">
        <v>82</v>
      </c>
      <c r="AY84" s="22" t="s">
        <v>141</v>
      </c>
      <c r="BE84" s="230">
        <f>IF(N84="základní",J84,0)</f>
        <v>0</v>
      </c>
      <c r="BF84" s="230">
        <f>IF(N84="snížená",J84,0)</f>
        <v>0</v>
      </c>
      <c r="BG84" s="230">
        <f>IF(N84="zákl. přenesená",J84,0)</f>
        <v>0</v>
      </c>
      <c r="BH84" s="230">
        <f>IF(N84="sníž. přenesená",J84,0)</f>
        <v>0</v>
      </c>
      <c r="BI84" s="230">
        <f>IF(N84="nulová",J84,0)</f>
        <v>0</v>
      </c>
      <c r="BJ84" s="22" t="s">
        <v>82</v>
      </c>
      <c r="BK84" s="230">
        <f>ROUND(I84*H84,2)</f>
        <v>0</v>
      </c>
      <c r="BL84" s="22" t="s">
        <v>241</v>
      </c>
      <c r="BM84" s="22" t="s">
        <v>795</v>
      </c>
    </row>
    <row r="85" s="1" customFormat="1" ht="16.5" customHeight="1">
      <c r="B85" s="44"/>
      <c r="C85" s="219" t="s">
        <v>156</v>
      </c>
      <c r="D85" s="219" t="s">
        <v>144</v>
      </c>
      <c r="E85" s="220" t="s">
        <v>796</v>
      </c>
      <c r="F85" s="221" t="s">
        <v>797</v>
      </c>
      <c r="G85" s="222" t="s">
        <v>465</v>
      </c>
      <c r="H85" s="223">
        <v>9</v>
      </c>
      <c r="I85" s="224"/>
      <c r="J85" s="225">
        <f>ROUND(I85*H85,2)</f>
        <v>0</v>
      </c>
      <c r="K85" s="221" t="s">
        <v>21</v>
      </c>
      <c r="L85" s="70"/>
      <c r="M85" s="226" t="s">
        <v>21</v>
      </c>
      <c r="N85" s="227" t="s">
        <v>45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241</v>
      </c>
      <c r="AT85" s="22" t="s">
        <v>144</v>
      </c>
      <c r="AU85" s="22" t="s">
        <v>82</v>
      </c>
      <c r="AY85" s="22" t="s">
        <v>141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82</v>
      </c>
      <c r="BK85" s="230">
        <f>ROUND(I85*H85,2)</f>
        <v>0</v>
      </c>
      <c r="BL85" s="22" t="s">
        <v>241</v>
      </c>
      <c r="BM85" s="22" t="s">
        <v>798</v>
      </c>
    </row>
    <row r="86" s="10" customFormat="1" ht="37.44" customHeight="1">
      <c r="B86" s="203"/>
      <c r="C86" s="204"/>
      <c r="D86" s="205" t="s">
        <v>73</v>
      </c>
      <c r="E86" s="206" t="s">
        <v>799</v>
      </c>
      <c r="F86" s="206" t="s">
        <v>800</v>
      </c>
      <c r="G86" s="204"/>
      <c r="H86" s="204"/>
      <c r="I86" s="207"/>
      <c r="J86" s="208">
        <f>BK86</f>
        <v>0</v>
      </c>
      <c r="K86" s="204"/>
      <c r="L86" s="209"/>
      <c r="M86" s="210"/>
      <c r="N86" s="211"/>
      <c r="O86" s="211"/>
      <c r="P86" s="212">
        <f>SUM(P87:P100)</f>
        <v>0</v>
      </c>
      <c r="Q86" s="211"/>
      <c r="R86" s="212">
        <f>SUM(R87:R100)</f>
        <v>0.66700000000000004</v>
      </c>
      <c r="S86" s="211"/>
      <c r="T86" s="213">
        <f>SUM(T87:T100)</f>
        <v>0</v>
      </c>
      <c r="AR86" s="214" t="s">
        <v>84</v>
      </c>
      <c r="AT86" s="215" t="s">
        <v>73</v>
      </c>
      <c r="AU86" s="215" t="s">
        <v>74</v>
      </c>
      <c r="AY86" s="214" t="s">
        <v>141</v>
      </c>
      <c r="BK86" s="216">
        <f>SUM(BK87:BK100)</f>
        <v>0</v>
      </c>
    </row>
    <row r="87" s="1" customFormat="1" ht="25.5" customHeight="1">
      <c r="B87" s="44"/>
      <c r="C87" s="219" t="s">
        <v>161</v>
      </c>
      <c r="D87" s="219" t="s">
        <v>144</v>
      </c>
      <c r="E87" s="220" t="s">
        <v>801</v>
      </c>
      <c r="F87" s="221" t="s">
        <v>802</v>
      </c>
      <c r="G87" s="222" t="s">
        <v>204</v>
      </c>
      <c r="H87" s="223">
        <v>45</v>
      </c>
      <c r="I87" s="224"/>
      <c r="J87" s="225">
        <f>ROUND(I87*H87,2)</f>
        <v>0</v>
      </c>
      <c r="K87" s="221" t="s">
        <v>147</v>
      </c>
      <c r="L87" s="70"/>
      <c r="M87" s="226" t="s">
        <v>21</v>
      </c>
      <c r="N87" s="227" t="s">
        <v>45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241</v>
      </c>
      <c r="AT87" s="22" t="s">
        <v>144</v>
      </c>
      <c r="AU87" s="22" t="s">
        <v>82</v>
      </c>
      <c r="AY87" s="22" t="s">
        <v>141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82</v>
      </c>
      <c r="BK87" s="230">
        <f>ROUND(I87*H87,2)</f>
        <v>0</v>
      </c>
      <c r="BL87" s="22" t="s">
        <v>241</v>
      </c>
      <c r="BM87" s="22" t="s">
        <v>803</v>
      </c>
    </row>
    <row r="88" s="1" customFormat="1" ht="16.5" customHeight="1">
      <c r="B88" s="44"/>
      <c r="C88" s="235" t="s">
        <v>140</v>
      </c>
      <c r="D88" s="235" t="s">
        <v>270</v>
      </c>
      <c r="E88" s="236" t="s">
        <v>804</v>
      </c>
      <c r="F88" s="237" t="s">
        <v>805</v>
      </c>
      <c r="G88" s="238" t="s">
        <v>204</v>
      </c>
      <c r="H88" s="239">
        <v>45</v>
      </c>
      <c r="I88" s="240"/>
      <c r="J88" s="241">
        <f>ROUND(I88*H88,2)</f>
        <v>0</v>
      </c>
      <c r="K88" s="237" t="s">
        <v>147</v>
      </c>
      <c r="L88" s="242"/>
      <c r="M88" s="243" t="s">
        <v>21</v>
      </c>
      <c r="N88" s="244" t="s">
        <v>45</v>
      </c>
      <c r="O88" s="45"/>
      <c r="P88" s="228">
        <f>O88*H88</f>
        <v>0</v>
      </c>
      <c r="Q88" s="228">
        <v>0.00059000000000000003</v>
      </c>
      <c r="R88" s="228">
        <f>Q88*H88</f>
        <v>0.026550000000000001</v>
      </c>
      <c r="S88" s="228">
        <v>0</v>
      </c>
      <c r="T88" s="229">
        <f>S88*H88</f>
        <v>0</v>
      </c>
      <c r="AR88" s="22" t="s">
        <v>308</v>
      </c>
      <c r="AT88" s="22" t="s">
        <v>270</v>
      </c>
      <c r="AU88" s="22" t="s">
        <v>82</v>
      </c>
      <c r="AY88" s="22" t="s">
        <v>141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82</v>
      </c>
      <c r="BK88" s="230">
        <f>ROUND(I88*H88,2)</f>
        <v>0</v>
      </c>
      <c r="BL88" s="22" t="s">
        <v>241</v>
      </c>
      <c r="BM88" s="22" t="s">
        <v>806</v>
      </c>
    </row>
    <row r="89" s="1" customFormat="1" ht="25.5" customHeight="1">
      <c r="B89" s="44"/>
      <c r="C89" s="219" t="s">
        <v>197</v>
      </c>
      <c r="D89" s="219" t="s">
        <v>144</v>
      </c>
      <c r="E89" s="220" t="s">
        <v>807</v>
      </c>
      <c r="F89" s="221" t="s">
        <v>808</v>
      </c>
      <c r="G89" s="222" t="s">
        <v>204</v>
      </c>
      <c r="H89" s="223">
        <v>550</v>
      </c>
      <c r="I89" s="224"/>
      <c r="J89" s="225">
        <f>ROUND(I89*H89,2)</f>
        <v>0</v>
      </c>
      <c r="K89" s="221" t="s">
        <v>147</v>
      </c>
      <c r="L89" s="70"/>
      <c r="M89" s="226" t="s">
        <v>21</v>
      </c>
      <c r="N89" s="227" t="s">
        <v>45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AR89" s="22" t="s">
        <v>241</v>
      </c>
      <c r="AT89" s="22" t="s">
        <v>144</v>
      </c>
      <c r="AU89" s="22" t="s">
        <v>82</v>
      </c>
      <c r="AY89" s="22" t="s">
        <v>141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82</v>
      </c>
      <c r="BK89" s="230">
        <f>ROUND(I89*H89,2)</f>
        <v>0</v>
      </c>
      <c r="BL89" s="22" t="s">
        <v>241</v>
      </c>
      <c r="BM89" s="22" t="s">
        <v>809</v>
      </c>
    </row>
    <row r="90" s="1" customFormat="1" ht="16.5" customHeight="1">
      <c r="B90" s="44"/>
      <c r="C90" s="235" t="s">
        <v>201</v>
      </c>
      <c r="D90" s="235" t="s">
        <v>270</v>
      </c>
      <c r="E90" s="236" t="s">
        <v>810</v>
      </c>
      <c r="F90" s="237" t="s">
        <v>811</v>
      </c>
      <c r="G90" s="238" t="s">
        <v>204</v>
      </c>
      <c r="H90" s="239">
        <v>550</v>
      </c>
      <c r="I90" s="240"/>
      <c r="J90" s="241">
        <f>ROUND(I90*H90,2)</f>
        <v>0</v>
      </c>
      <c r="K90" s="237" t="s">
        <v>147</v>
      </c>
      <c r="L90" s="242"/>
      <c r="M90" s="243" t="s">
        <v>21</v>
      </c>
      <c r="N90" s="244" t="s">
        <v>45</v>
      </c>
      <c r="O90" s="45"/>
      <c r="P90" s="228">
        <f>O90*H90</f>
        <v>0</v>
      </c>
      <c r="Q90" s="228">
        <v>0.00063000000000000003</v>
      </c>
      <c r="R90" s="228">
        <f>Q90*H90</f>
        <v>0.34650000000000003</v>
      </c>
      <c r="S90" s="228">
        <v>0</v>
      </c>
      <c r="T90" s="229">
        <f>S90*H90</f>
        <v>0</v>
      </c>
      <c r="AR90" s="22" t="s">
        <v>308</v>
      </c>
      <c r="AT90" s="22" t="s">
        <v>270</v>
      </c>
      <c r="AU90" s="22" t="s">
        <v>82</v>
      </c>
      <c r="AY90" s="22" t="s">
        <v>141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82</v>
      </c>
      <c r="BK90" s="230">
        <f>ROUND(I90*H90,2)</f>
        <v>0</v>
      </c>
      <c r="BL90" s="22" t="s">
        <v>241</v>
      </c>
      <c r="BM90" s="22" t="s">
        <v>812</v>
      </c>
    </row>
    <row r="91" s="1" customFormat="1" ht="25.5" customHeight="1">
      <c r="B91" s="44"/>
      <c r="C91" s="219" t="s">
        <v>206</v>
      </c>
      <c r="D91" s="219" t="s">
        <v>144</v>
      </c>
      <c r="E91" s="220" t="s">
        <v>813</v>
      </c>
      <c r="F91" s="221" t="s">
        <v>814</v>
      </c>
      <c r="G91" s="222" t="s">
        <v>204</v>
      </c>
      <c r="H91" s="223">
        <v>65</v>
      </c>
      <c r="I91" s="224"/>
      <c r="J91" s="225">
        <f>ROUND(I91*H91,2)</f>
        <v>0</v>
      </c>
      <c r="K91" s="221" t="s">
        <v>147</v>
      </c>
      <c r="L91" s="70"/>
      <c r="M91" s="226" t="s">
        <v>21</v>
      </c>
      <c r="N91" s="227" t="s">
        <v>45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AR91" s="22" t="s">
        <v>241</v>
      </c>
      <c r="AT91" s="22" t="s">
        <v>144</v>
      </c>
      <c r="AU91" s="22" t="s">
        <v>82</v>
      </c>
      <c r="AY91" s="22" t="s">
        <v>141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82</v>
      </c>
      <c r="BK91" s="230">
        <f>ROUND(I91*H91,2)</f>
        <v>0</v>
      </c>
      <c r="BL91" s="22" t="s">
        <v>241</v>
      </c>
      <c r="BM91" s="22" t="s">
        <v>815</v>
      </c>
    </row>
    <row r="92" s="1" customFormat="1">
      <c r="B92" s="44"/>
      <c r="C92" s="72"/>
      <c r="D92" s="245" t="s">
        <v>473</v>
      </c>
      <c r="E92" s="72"/>
      <c r="F92" s="246" t="s">
        <v>816</v>
      </c>
      <c r="G92" s="72"/>
      <c r="H92" s="72"/>
      <c r="I92" s="189"/>
      <c r="J92" s="72"/>
      <c r="K92" s="72"/>
      <c r="L92" s="70"/>
      <c r="M92" s="247"/>
      <c r="N92" s="45"/>
      <c r="O92" s="45"/>
      <c r="P92" s="45"/>
      <c r="Q92" s="45"/>
      <c r="R92" s="45"/>
      <c r="S92" s="45"/>
      <c r="T92" s="93"/>
      <c r="AT92" s="22" t="s">
        <v>473</v>
      </c>
      <c r="AU92" s="22" t="s">
        <v>82</v>
      </c>
    </row>
    <row r="93" s="1" customFormat="1" ht="16.5" customHeight="1">
      <c r="B93" s="44"/>
      <c r="C93" s="235" t="s">
        <v>210</v>
      </c>
      <c r="D93" s="235" t="s">
        <v>270</v>
      </c>
      <c r="E93" s="236" t="s">
        <v>817</v>
      </c>
      <c r="F93" s="237" t="s">
        <v>818</v>
      </c>
      <c r="G93" s="238" t="s">
        <v>204</v>
      </c>
      <c r="H93" s="239">
        <v>65</v>
      </c>
      <c r="I93" s="240"/>
      <c r="J93" s="241">
        <f>ROUND(I93*H93,2)</f>
        <v>0</v>
      </c>
      <c r="K93" s="237" t="s">
        <v>147</v>
      </c>
      <c r="L93" s="242"/>
      <c r="M93" s="243" t="s">
        <v>21</v>
      </c>
      <c r="N93" s="244" t="s">
        <v>45</v>
      </c>
      <c r="O93" s="45"/>
      <c r="P93" s="228">
        <f>O93*H93</f>
        <v>0</v>
      </c>
      <c r="Q93" s="228">
        <v>0.00017000000000000001</v>
      </c>
      <c r="R93" s="228">
        <f>Q93*H93</f>
        <v>0.011050000000000001</v>
      </c>
      <c r="S93" s="228">
        <v>0</v>
      </c>
      <c r="T93" s="229">
        <f>S93*H93</f>
        <v>0</v>
      </c>
      <c r="AR93" s="22" t="s">
        <v>308</v>
      </c>
      <c r="AT93" s="22" t="s">
        <v>270</v>
      </c>
      <c r="AU93" s="22" t="s">
        <v>82</v>
      </c>
      <c r="AY93" s="22" t="s">
        <v>141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82</v>
      </c>
      <c r="BK93" s="230">
        <f>ROUND(I93*H93,2)</f>
        <v>0</v>
      </c>
      <c r="BL93" s="22" t="s">
        <v>241</v>
      </c>
      <c r="BM93" s="22" t="s">
        <v>819</v>
      </c>
    </row>
    <row r="94" s="1" customFormat="1" ht="25.5" customHeight="1">
      <c r="B94" s="44"/>
      <c r="C94" s="219" t="s">
        <v>215</v>
      </c>
      <c r="D94" s="219" t="s">
        <v>144</v>
      </c>
      <c r="E94" s="220" t="s">
        <v>820</v>
      </c>
      <c r="F94" s="221" t="s">
        <v>821</v>
      </c>
      <c r="G94" s="222" t="s">
        <v>238</v>
      </c>
      <c r="H94" s="223">
        <v>78</v>
      </c>
      <c r="I94" s="224"/>
      <c r="J94" s="225">
        <f>ROUND(I94*H94,2)</f>
        <v>0</v>
      </c>
      <c r="K94" s="221" t="s">
        <v>147</v>
      </c>
      <c r="L94" s="70"/>
      <c r="M94" s="226" t="s">
        <v>21</v>
      </c>
      <c r="N94" s="227" t="s">
        <v>45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2" t="s">
        <v>241</v>
      </c>
      <c r="AT94" s="22" t="s">
        <v>144</v>
      </c>
      <c r="AU94" s="22" t="s">
        <v>82</v>
      </c>
      <c r="AY94" s="22" t="s">
        <v>141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82</v>
      </c>
      <c r="BK94" s="230">
        <f>ROUND(I94*H94,2)</f>
        <v>0</v>
      </c>
      <c r="BL94" s="22" t="s">
        <v>241</v>
      </c>
      <c r="BM94" s="22" t="s">
        <v>822</v>
      </c>
    </row>
    <row r="95" s="1" customFormat="1" ht="25.5" customHeight="1">
      <c r="B95" s="44"/>
      <c r="C95" s="219" t="s">
        <v>219</v>
      </c>
      <c r="D95" s="219" t="s">
        <v>144</v>
      </c>
      <c r="E95" s="220" t="s">
        <v>823</v>
      </c>
      <c r="F95" s="221" t="s">
        <v>824</v>
      </c>
      <c r="G95" s="222" t="s">
        <v>238</v>
      </c>
      <c r="H95" s="223">
        <v>104</v>
      </c>
      <c r="I95" s="224"/>
      <c r="J95" s="225">
        <f>ROUND(I95*H95,2)</f>
        <v>0</v>
      </c>
      <c r="K95" s="221" t="s">
        <v>147</v>
      </c>
      <c r="L95" s="70"/>
      <c r="M95" s="226" t="s">
        <v>21</v>
      </c>
      <c r="N95" s="227" t="s">
        <v>45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2" t="s">
        <v>241</v>
      </c>
      <c r="AT95" s="22" t="s">
        <v>144</v>
      </c>
      <c r="AU95" s="22" t="s">
        <v>82</v>
      </c>
      <c r="AY95" s="22" t="s">
        <v>141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82</v>
      </c>
      <c r="BK95" s="230">
        <f>ROUND(I95*H95,2)</f>
        <v>0</v>
      </c>
      <c r="BL95" s="22" t="s">
        <v>241</v>
      </c>
      <c r="BM95" s="22" t="s">
        <v>825</v>
      </c>
    </row>
    <row r="96" s="1" customFormat="1" ht="38.25" customHeight="1">
      <c r="B96" s="44"/>
      <c r="C96" s="219" t="s">
        <v>223</v>
      </c>
      <c r="D96" s="219" t="s">
        <v>144</v>
      </c>
      <c r="E96" s="220" t="s">
        <v>826</v>
      </c>
      <c r="F96" s="221" t="s">
        <v>827</v>
      </c>
      <c r="G96" s="222" t="s">
        <v>204</v>
      </c>
      <c r="H96" s="223">
        <v>450</v>
      </c>
      <c r="I96" s="224"/>
      <c r="J96" s="225">
        <f>ROUND(I96*H96,2)</f>
        <v>0</v>
      </c>
      <c r="K96" s="221" t="s">
        <v>147</v>
      </c>
      <c r="L96" s="70"/>
      <c r="M96" s="226" t="s">
        <v>21</v>
      </c>
      <c r="N96" s="227" t="s">
        <v>45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2" t="s">
        <v>241</v>
      </c>
      <c r="AT96" s="22" t="s">
        <v>144</v>
      </c>
      <c r="AU96" s="22" t="s">
        <v>82</v>
      </c>
      <c r="AY96" s="22" t="s">
        <v>141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82</v>
      </c>
      <c r="BK96" s="230">
        <f>ROUND(I96*H96,2)</f>
        <v>0</v>
      </c>
      <c r="BL96" s="22" t="s">
        <v>241</v>
      </c>
      <c r="BM96" s="22" t="s">
        <v>828</v>
      </c>
    </row>
    <row r="97" s="1" customFormat="1" ht="16.5" customHeight="1">
      <c r="B97" s="44"/>
      <c r="C97" s="235" t="s">
        <v>227</v>
      </c>
      <c r="D97" s="235" t="s">
        <v>270</v>
      </c>
      <c r="E97" s="236" t="s">
        <v>829</v>
      </c>
      <c r="F97" s="237" t="s">
        <v>830</v>
      </c>
      <c r="G97" s="238" t="s">
        <v>343</v>
      </c>
      <c r="H97" s="239">
        <v>279</v>
      </c>
      <c r="I97" s="240"/>
      <c r="J97" s="241">
        <f>ROUND(I97*H97,2)</f>
        <v>0</v>
      </c>
      <c r="K97" s="237" t="s">
        <v>147</v>
      </c>
      <c r="L97" s="242"/>
      <c r="M97" s="243" t="s">
        <v>21</v>
      </c>
      <c r="N97" s="244" t="s">
        <v>45</v>
      </c>
      <c r="O97" s="45"/>
      <c r="P97" s="228">
        <f>O97*H97</f>
        <v>0</v>
      </c>
      <c r="Q97" s="228">
        <v>0.001</v>
      </c>
      <c r="R97" s="228">
        <f>Q97*H97</f>
        <v>0.27900000000000003</v>
      </c>
      <c r="S97" s="228">
        <v>0</v>
      </c>
      <c r="T97" s="229">
        <f>S97*H97</f>
        <v>0</v>
      </c>
      <c r="AR97" s="22" t="s">
        <v>308</v>
      </c>
      <c r="AT97" s="22" t="s">
        <v>270</v>
      </c>
      <c r="AU97" s="22" t="s">
        <v>82</v>
      </c>
      <c r="AY97" s="22" t="s">
        <v>141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82</v>
      </c>
      <c r="BK97" s="230">
        <f>ROUND(I97*H97,2)</f>
        <v>0</v>
      </c>
      <c r="BL97" s="22" t="s">
        <v>241</v>
      </c>
      <c r="BM97" s="22" t="s">
        <v>831</v>
      </c>
    </row>
    <row r="98" s="11" customFormat="1">
      <c r="B98" s="248"/>
      <c r="C98" s="249"/>
      <c r="D98" s="245" t="s">
        <v>475</v>
      </c>
      <c r="E98" s="249"/>
      <c r="F98" s="250" t="s">
        <v>832</v>
      </c>
      <c r="G98" s="249"/>
      <c r="H98" s="251">
        <v>279</v>
      </c>
      <c r="I98" s="252"/>
      <c r="J98" s="249"/>
      <c r="K98" s="249"/>
      <c r="L98" s="253"/>
      <c r="M98" s="254"/>
      <c r="N98" s="255"/>
      <c r="O98" s="255"/>
      <c r="P98" s="255"/>
      <c r="Q98" s="255"/>
      <c r="R98" s="255"/>
      <c r="S98" s="255"/>
      <c r="T98" s="256"/>
      <c r="AT98" s="257" t="s">
        <v>475</v>
      </c>
      <c r="AU98" s="257" t="s">
        <v>82</v>
      </c>
      <c r="AV98" s="11" t="s">
        <v>84</v>
      </c>
      <c r="AW98" s="11" t="s">
        <v>6</v>
      </c>
      <c r="AX98" s="11" t="s">
        <v>82</v>
      </c>
      <c r="AY98" s="257" t="s">
        <v>141</v>
      </c>
    </row>
    <row r="99" s="1" customFormat="1" ht="16.5" customHeight="1">
      <c r="B99" s="44"/>
      <c r="C99" s="235" t="s">
        <v>232</v>
      </c>
      <c r="D99" s="235" t="s">
        <v>270</v>
      </c>
      <c r="E99" s="236" t="s">
        <v>833</v>
      </c>
      <c r="F99" s="237" t="s">
        <v>834</v>
      </c>
      <c r="G99" s="238" t="s">
        <v>835</v>
      </c>
      <c r="H99" s="239">
        <v>13</v>
      </c>
      <c r="I99" s="240"/>
      <c r="J99" s="241">
        <f>ROUND(I99*H99,2)</f>
        <v>0</v>
      </c>
      <c r="K99" s="237" t="s">
        <v>21</v>
      </c>
      <c r="L99" s="242"/>
      <c r="M99" s="243" t="s">
        <v>21</v>
      </c>
      <c r="N99" s="244" t="s">
        <v>45</v>
      </c>
      <c r="O99" s="45"/>
      <c r="P99" s="228">
        <f>O99*H99</f>
        <v>0</v>
      </c>
      <c r="Q99" s="228">
        <v>0.00010000000000000001</v>
      </c>
      <c r="R99" s="228">
        <f>Q99*H99</f>
        <v>0.0013000000000000002</v>
      </c>
      <c r="S99" s="228">
        <v>0</v>
      </c>
      <c r="T99" s="229">
        <f>S99*H99</f>
        <v>0</v>
      </c>
      <c r="AR99" s="22" t="s">
        <v>308</v>
      </c>
      <c r="AT99" s="22" t="s">
        <v>270</v>
      </c>
      <c r="AU99" s="22" t="s">
        <v>82</v>
      </c>
      <c r="AY99" s="22" t="s">
        <v>141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2" t="s">
        <v>82</v>
      </c>
      <c r="BK99" s="230">
        <f>ROUND(I99*H99,2)</f>
        <v>0</v>
      </c>
      <c r="BL99" s="22" t="s">
        <v>241</v>
      </c>
      <c r="BM99" s="22" t="s">
        <v>836</v>
      </c>
    </row>
    <row r="100" s="1" customFormat="1" ht="16.5" customHeight="1">
      <c r="B100" s="44"/>
      <c r="C100" s="235" t="s">
        <v>10</v>
      </c>
      <c r="D100" s="235" t="s">
        <v>270</v>
      </c>
      <c r="E100" s="236" t="s">
        <v>837</v>
      </c>
      <c r="F100" s="237" t="s">
        <v>838</v>
      </c>
      <c r="G100" s="238" t="s">
        <v>835</v>
      </c>
      <c r="H100" s="239">
        <v>26</v>
      </c>
      <c r="I100" s="240"/>
      <c r="J100" s="241">
        <f>ROUND(I100*H100,2)</f>
        <v>0</v>
      </c>
      <c r="K100" s="237" t="s">
        <v>21</v>
      </c>
      <c r="L100" s="242"/>
      <c r="M100" s="243" t="s">
        <v>21</v>
      </c>
      <c r="N100" s="244" t="s">
        <v>45</v>
      </c>
      <c r="O100" s="45"/>
      <c r="P100" s="228">
        <f>O100*H100</f>
        <v>0</v>
      </c>
      <c r="Q100" s="228">
        <v>0.00010000000000000001</v>
      </c>
      <c r="R100" s="228">
        <f>Q100*H100</f>
        <v>0.0026000000000000003</v>
      </c>
      <c r="S100" s="228">
        <v>0</v>
      </c>
      <c r="T100" s="229">
        <f>S100*H100</f>
        <v>0</v>
      </c>
      <c r="AR100" s="22" t="s">
        <v>308</v>
      </c>
      <c r="AT100" s="22" t="s">
        <v>270</v>
      </c>
      <c r="AU100" s="22" t="s">
        <v>82</v>
      </c>
      <c r="AY100" s="22" t="s">
        <v>141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82</v>
      </c>
      <c r="BK100" s="230">
        <f>ROUND(I100*H100,2)</f>
        <v>0</v>
      </c>
      <c r="BL100" s="22" t="s">
        <v>241</v>
      </c>
      <c r="BM100" s="22" t="s">
        <v>839</v>
      </c>
    </row>
    <row r="101" s="10" customFormat="1" ht="37.44" customHeight="1">
      <c r="B101" s="203"/>
      <c r="C101" s="204"/>
      <c r="D101" s="205" t="s">
        <v>73</v>
      </c>
      <c r="E101" s="206" t="s">
        <v>840</v>
      </c>
      <c r="F101" s="206" t="s">
        <v>841</v>
      </c>
      <c r="G101" s="204"/>
      <c r="H101" s="204"/>
      <c r="I101" s="207"/>
      <c r="J101" s="208">
        <f>BK101</f>
        <v>0</v>
      </c>
      <c r="K101" s="204"/>
      <c r="L101" s="209"/>
      <c r="M101" s="210"/>
      <c r="N101" s="211"/>
      <c r="O101" s="211"/>
      <c r="P101" s="212">
        <f>SUM(P102:P112)</f>
        <v>0</v>
      </c>
      <c r="Q101" s="211"/>
      <c r="R101" s="212">
        <f>SUM(R102:R112)</f>
        <v>1.5924999999999998</v>
      </c>
      <c r="S101" s="211"/>
      <c r="T101" s="213">
        <f>SUM(T102:T112)</f>
        <v>0</v>
      </c>
      <c r="AR101" s="214" t="s">
        <v>156</v>
      </c>
      <c r="AT101" s="215" t="s">
        <v>73</v>
      </c>
      <c r="AU101" s="215" t="s">
        <v>74</v>
      </c>
      <c r="AY101" s="214" t="s">
        <v>141</v>
      </c>
      <c r="BK101" s="216">
        <f>SUM(BK102:BK112)</f>
        <v>0</v>
      </c>
    </row>
    <row r="102" s="1" customFormat="1" ht="16.5" customHeight="1">
      <c r="B102" s="44"/>
      <c r="C102" s="219" t="s">
        <v>241</v>
      </c>
      <c r="D102" s="219" t="s">
        <v>144</v>
      </c>
      <c r="E102" s="220" t="s">
        <v>842</v>
      </c>
      <c r="F102" s="221" t="s">
        <v>843</v>
      </c>
      <c r="G102" s="222" t="s">
        <v>238</v>
      </c>
      <c r="H102" s="223">
        <v>13</v>
      </c>
      <c r="I102" s="224"/>
      <c r="J102" s="225">
        <f>ROUND(I102*H102,2)</f>
        <v>0</v>
      </c>
      <c r="K102" s="221" t="s">
        <v>147</v>
      </c>
      <c r="L102" s="70"/>
      <c r="M102" s="226" t="s">
        <v>21</v>
      </c>
      <c r="N102" s="227" t="s">
        <v>45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844</v>
      </c>
      <c r="AT102" s="22" t="s">
        <v>144</v>
      </c>
      <c r="AU102" s="22" t="s">
        <v>82</v>
      </c>
      <c r="AY102" s="22" t="s">
        <v>141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82</v>
      </c>
      <c r="BK102" s="230">
        <f>ROUND(I102*H102,2)</f>
        <v>0</v>
      </c>
      <c r="BL102" s="22" t="s">
        <v>844</v>
      </c>
      <c r="BM102" s="22" t="s">
        <v>845</v>
      </c>
    </row>
    <row r="103" s="1" customFormat="1" ht="16.5" customHeight="1">
      <c r="B103" s="44"/>
      <c r="C103" s="235" t="s">
        <v>246</v>
      </c>
      <c r="D103" s="235" t="s">
        <v>270</v>
      </c>
      <c r="E103" s="236" t="s">
        <v>846</v>
      </c>
      <c r="F103" s="237" t="s">
        <v>847</v>
      </c>
      <c r="G103" s="238" t="s">
        <v>238</v>
      </c>
      <c r="H103" s="239">
        <v>13</v>
      </c>
      <c r="I103" s="240"/>
      <c r="J103" s="241">
        <f>ROUND(I103*H103,2)</f>
        <v>0</v>
      </c>
      <c r="K103" s="237" t="s">
        <v>21</v>
      </c>
      <c r="L103" s="242"/>
      <c r="M103" s="243" t="s">
        <v>21</v>
      </c>
      <c r="N103" s="244" t="s">
        <v>45</v>
      </c>
      <c r="O103" s="45"/>
      <c r="P103" s="228">
        <f>O103*H103</f>
        <v>0</v>
      </c>
      <c r="Q103" s="228">
        <v>0.050000000000000003</v>
      </c>
      <c r="R103" s="228">
        <f>Q103*H103</f>
        <v>0.65000000000000002</v>
      </c>
      <c r="S103" s="228">
        <v>0</v>
      </c>
      <c r="T103" s="229">
        <f>S103*H103</f>
        <v>0</v>
      </c>
      <c r="AR103" s="22" t="s">
        <v>848</v>
      </c>
      <c r="AT103" s="22" t="s">
        <v>270</v>
      </c>
      <c r="AU103" s="22" t="s">
        <v>82</v>
      </c>
      <c r="AY103" s="22" t="s">
        <v>141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2" t="s">
        <v>82</v>
      </c>
      <c r="BK103" s="230">
        <f>ROUND(I103*H103,2)</f>
        <v>0</v>
      </c>
      <c r="BL103" s="22" t="s">
        <v>848</v>
      </c>
      <c r="BM103" s="22" t="s">
        <v>849</v>
      </c>
    </row>
    <row r="104" s="1" customFormat="1" ht="16.5" customHeight="1">
      <c r="B104" s="44"/>
      <c r="C104" s="219" t="s">
        <v>250</v>
      </c>
      <c r="D104" s="219" t="s">
        <v>144</v>
      </c>
      <c r="E104" s="220" t="s">
        <v>850</v>
      </c>
      <c r="F104" s="221" t="s">
        <v>851</v>
      </c>
      <c r="G104" s="222" t="s">
        <v>238</v>
      </c>
      <c r="H104" s="223">
        <v>13</v>
      </c>
      <c r="I104" s="224"/>
      <c r="J104" s="225">
        <f>ROUND(I104*H104,2)</f>
        <v>0</v>
      </c>
      <c r="K104" s="221" t="s">
        <v>147</v>
      </c>
      <c r="L104" s="70"/>
      <c r="M104" s="226" t="s">
        <v>21</v>
      </c>
      <c r="N104" s="227" t="s">
        <v>45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2" t="s">
        <v>844</v>
      </c>
      <c r="AT104" s="22" t="s">
        <v>144</v>
      </c>
      <c r="AU104" s="22" t="s">
        <v>82</v>
      </c>
      <c r="AY104" s="22" t="s">
        <v>141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82</v>
      </c>
      <c r="BK104" s="230">
        <f>ROUND(I104*H104,2)</f>
        <v>0</v>
      </c>
      <c r="BL104" s="22" t="s">
        <v>844</v>
      </c>
      <c r="BM104" s="22" t="s">
        <v>852</v>
      </c>
    </row>
    <row r="105" s="1" customFormat="1" ht="25.5" customHeight="1">
      <c r="B105" s="44"/>
      <c r="C105" s="235" t="s">
        <v>254</v>
      </c>
      <c r="D105" s="235" t="s">
        <v>270</v>
      </c>
      <c r="E105" s="236" t="s">
        <v>853</v>
      </c>
      <c r="F105" s="237" t="s">
        <v>854</v>
      </c>
      <c r="G105" s="238" t="s">
        <v>238</v>
      </c>
      <c r="H105" s="239">
        <v>13</v>
      </c>
      <c r="I105" s="240"/>
      <c r="J105" s="241">
        <f>ROUND(I105*H105,2)</f>
        <v>0</v>
      </c>
      <c r="K105" s="237" t="s">
        <v>21</v>
      </c>
      <c r="L105" s="242"/>
      <c r="M105" s="243" t="s">
        <v>21</v>
      </c>
      <c r="N105" s="244" t="s">
        <v>45</v>
      </c>
      <c r="O105" s="45"/>
      <c r="P105" s="228">
        <f>O105*H105</f>
        <v>0</v>
      </c>
      <c r="Q105" s="228">
        <v>0.0070000000000000001</v>
      </c>
      <c r="R105" s="228">
        <f>Q105*H105</f>
        <v>0.090999999999999998</v>
      </c>
      <c r="S105" s="228">
        <v>0</v>
      </c>
      <c r="T105" s="229">
        <f>S105*H105</f>
        <v>0</v>
      </c>
      <c r="AR105" s="22" t="s">
        <v>848</v>
      </c>
      <c r="AT105" s="22" t="s">
        <v>270</v>
      </c>
      <c r="AU105" s="22" t="s">
        <v>82</v>
      </c>
      <c r="AY105" s="22" t="s">
        <v>141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82</v>
      </c>
      <c r="BK105" s="230">
        <f>ROUND(I105*H105,2)</f>
        <v>0</v>
      </c>
      <c r="BL105" s="22" t="s">
        <v>848</v>
      </c>
      <c r="BM105" s="22" t="s">
        <v>855</v>
      </c>
    </row>
    <row r="106" s="1" customFormat="1">
      <c r="B106" s="44"/>
      <c r="C106" s="72"/>
      <c r="D106" s="245" t="s">
        <v>473</v>
      </c>
      <c r="E106" s="72"/>
      <c r="F106" s="246" t="s">
        <v>856</v>
      </c>
      <c r="G106" s="72"/>
      <c r="H106" s="72"/>
      <c r="I106" s="189"/>
      <c r="J106" s="72"/>
      <c r="K106" s="72"/>
      <c r="L106" s="70"/>
      <c r="M106" s="247"/>
      <c r="N106" s="45"/>
      <c r="O106" s="45"/>
      <c r="P106" s="45"/>
      <c r="Q106" s="45"/>
      <c r="R106" s="45"/>
      <c r="S106" s="45"/>
      <c r="T106" s="93"/>
      <c r="AT106" s="22" t="s">
        <v>473</v>
      </c>
      <c r="AU106" s="22" t="s">
        <v>82</v>
      </c>
    </row>
    <row r="107" s="1" customFormat="1" ht="16.5" customHeight="1">
      <c r="B107" s="44"/>
      <c r="C107" s="219" t="s">
        <v>258</v>
      </c>
      <c r="D107" s="219" t="s">
        <v>144</v>
      </c>
      <c r="E107" s="220" t="s">
        <v>857</v>
      </c>
      <c r="F107" s="221" t="s">
        <v>858</v>
      </c>
      <c r="G107" s="222" t="s">
        <v>238</v>
      </c>
      <c r="H107" s="223">
        <v>13</v>
      </c>
      <c r="I107" s="224"/>
      <c r="J107" s="225">
        <f>ROUND(I107*H107,2)</f>
        <v>0</v>
      </c>
      <c r="K107" s="221" t="s">
        <v>147</v>
      </c>
      <c r="L107" s="70"/>
      <c r="M107" s="226" t="s">
        <v>21</v>
      </c>
      <c r="N107" s="227" t="s">
        <v>45</v>
      </c>
      <c r="O107" s="4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2" t="s">
        <v>844</v>
      </c>
      <c r="AT107" s="22" t="s">
        <v>144</v>
      </c>
      <c r="AU107" s="22" t="s">
        <v>82</v>
      </c>
      <c r="AY107" s="22" t="s">
        <v>141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" t="s">
        <v>82</v>
      </c>
      <c r="BK107" s="230">
        <f>ROUND(I107*H107,2)</f>
        <v>0</v>
      </c>
      <c r="BL107" s="22" t="s">
        <v>844</v>
      </c>
      <c r="BM107" s="22" t="s">
        <v>859</v>
      </c>
    </row>
    <row r="108" s="1" customFormat="1" ht="16.5" customHeight="1">
      <c r="B108" s="44"/>
      <c r="C108" s="235" t="s">
        <v>9</v>
      </c>
      <c r="D108" s="235" t="s">
        <v>270</v>
      </c>
      <c r="E108" s="236" t="s">
        <v>860</v>
      </c>
      <c r="F108" s="237" t="s">
        <v>861</v>
      </c>
      <c r="G108" s="238" t="s">
        <v>238</v>
      </c>
      <c r="H108" s="239">
        <v>13</v>
      </c>
      <c r="I108" s="240"/>
      <c r="J108" s="241">
        <f>ROUND(I108*H108,2)</f>
        <v>0</v>
      </c>
      <c r="K108" s="237" t="s">
        <v>21</v>
      </c>
      <c r="L108" s="242"/>
      <c r="M108" s="243" t="s">
        <v>21</v>
      </c>
      <c r="N108" s="244" t="s">
        <v>45</v>
      </c>
      <c r="O108" s="45"/>
      <c r="P108" s="228">
        <f>O108*H108</f>
        <v>0</v>
      </c>
      <c r="Q108" s="228">
        <v>0.059999999999999998</v>
      </c>
      <c r="R108" s="228">
        <f>Q108*H108</f>
        <v>0.78000000000000003</v>
      </c>
      <c r="S108" s="228">
        <v>0</v>
      </c>
      <c r="T108" s="229">
        <f>S108*H108</f>
        <v>0</v>
      </c>
      <c r="AR108" s="22" t="s">
        <v>848</v>
      </c>
      <c r="AT108" s="22" t="s">
        <v>270</v>
      </c>
      <c r="AU108" s="22" t="s">
        <v>82</v>
      </c>
      <c r="AY108" s="22" t="s">
        <v>141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82</v>
      </c>
      <c r="BK108" s="230">
        <f>ROUND(I108*H108,2)</f>
        <v>0</v>
      </c>
      <c r="BL108" s="22" t="s">
        <v>848</v>
      </c>
      <c r="BM108" s="22" t="s">
        <v>862</v>
      </c>
    </row>
    <row r="109" s="1" customFormat="1" ht="16.5" customHeight="1">
      <c r="B109" s="44"/>
      <c r="C109" s="219" t="s">
        <v>265</v>
      </c>
      <c r="D109" s="219" t="s">
        <v>144</v>
      </c>
      <c r="E109" s="220" t="s">
        <v>863</v>
      </c>
      <c r="F109" s="221" t="s">
        <v>864</v>
      </c>
      <c r="G109" s="222" t="s">
        <v>238</v>
      </c>
      <c r="H109" s="223">
        <v>13</v>
      </c>
      <c r="I109" s="224"/>
      <c r="J109" s="225">
        <f>ROUND(I109*H109,2)</f>
        <v>0</v>
      </c>
      <c r="K109" s="221" t="s">
        <v>147</v>
      </c>
      <c r="L109" s="70"/>
      <c r="M109" s="226" t="s">
        <v>21</v>
      </c>
      <c r="N109" s="227" t="s">
        <v>45</v>
      </c>
      <c r="O109" s="4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AR109" s="22" t="s">
        <v>844</v>
      </c>
      <c r="AT109" s="22" t="s">
        <v>144</v>
      </c>
      <c r="AU109" s="22" t="s">
        <v>82</v>
      </c>
      <c r="AY109" s="22" t="s">
        <v>141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2" t="s">
        <v>82</v>
      </c>
      <c r="BK109" s="230">
        <f>ROUND(I109*H109,2)</f>
        <v>0</v>
      </c>
      <c r="BL109" s="22" t="s">
        <v>844</v>
      </c>
      <c r="BM109" s="22" t="s">
        <v>865</v>
      </c>
    </row>
    <row r="110" s="1" customFormat="1" ht="16.5" customHeight="1">
      <c r="B110" s="44"/>
      <c r="C110" s="235" t="s">
        <v>269</v>
      </c>
      <c r="D110" s="235" t="s">
        <v>270</v>
      </c>
      <c r="E110" s="236" t="s">
        <v>866</v>
      </c>
      <c r="F110" s="237" t="s">
        <v>867</v>
      </c>
      <c r="G110" s="238" t="s">
        <v>238</v>
      </c>
      <c r="H110" s="239">
        <v>13</v>
      </c>
      <c r="I110" s="240"/>
      <c r="J110" s="241">
        <f>ROUND(I110*H110,2)</f>
        <v>0</v>
      </c>
      <c r="K110" s="237" t="s">
        <v>21</v>
      </c>
      <c r="L110" s="242"/>
      <c r="M110" s="243" t="s">
        <v>21</v>
      </c>
      <c r="N110" s="244" t="s">
        <v>45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848</v>
      </c>
      <c r="AT110" s="22" t="s">
        <v>270</v>
      </c>
      <c r="AU110" s="22" t="s">
        <v>82</v>
      </c>
      <c r="AY110" s="22" t="s">
        <v>141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82</v>
      </c>
      <c r="BK110" s="230">
        <f>ROUND(I110*H110,2)</f>
        <v>0</v>
      </c>
      <c r="BL110" s="22" t="s">
        <v>848</v>
      </c>
      <c r="BM110" s="22" t="s">
        <v>868</v>
      </c>
    </row>
    <row r="111" s="1" customFormat="1" ht="16.5" customHeight="1">
      <c r="B111" s="44"/>
      <c r="C111" s="219" t="s">
        <v>274</v>
      </c>
      <c r="D111" s="219" t="s">
        <v>144</v>
      </c>
      <c r="E111" s="220" t="s">
        <v>869</v>
      </c>
      <c r="F111" s="221" t="s">
        <v>870</v>
      </c>
      <c r="G111" s="222" t="s">
        <v>204</v>
      </c>
      <c r="H111" s="223">
        <v>130</v>
      </c>
      <c r="I111" s="224"/>
      <c r="J111" s="225">
        <f>ROUND(I111*H111,2)</f>
        <v>0</v>
      </c>
      <c r="K111" s="221" t="s">
        <v>147</v>
      </c>
      <c r="L111" s="70"/>
      <c r="M111" s="226" t="s">
        <v>21</v>
      </c>
      <c r="N111" s="227" t="s">
        <v>45</v>
      </c>
      <c r="O111" s="45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AR111" s="22" t="s">
        <v>844</v>
      </c>
      <c r="AT111" s="22" t="s">
        <v>144</v>
      </c>
      <c r="AU111" s="22" t="s">
        <v>82</v>
      </c>
      <c r="AY111" s="22" t="s">
        <v>141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82</v>
      </c>
      <c r="BK111" s="230">
        <f>ROUND(I111*H111,2)</f>
        <v>0</v>
      </c>
      <c r="BL111" s="22" t="s">
        <v>844</v>
      </c>
      <c r="BM111" s="22" t="s">
        <v>871</v>
      </c>
    </row>
    <row r="112" s="1" customFormat="1" ht="25.5" customHeight="1">
      <c r="B112" s="44"/>
      <c r="C112" s="235" t="s">
        <v>278</v>
      </c>
      <c r="D112" s="235" t="s">
        <v>270</v>
      </c>
      <c r="E112" s="236" t="s">
        <v>872</v>
      </c>
      <c r="F112" s="237" t="s">
        <v>873</v>
      </c>
      <c r="G112" s="238" t="s">
        <v>204</v>
      </c>
      <c r="H112" s="239">
        <v>130</v>
      </c>
      <c r="I112" s="240"/>
      <c r="J112" s="241">
        <f>ROUND(I112*H112,2)</f>
        <v>0</v>
      </c>
      <c r="K112" s="237" t="s">
        <v>147</v>
      </c>
      <c r="L112" s="242"/>
      <c r="M112" s="243" t="s">
        <v>21</v>
      </c>
      <c r="N112" s="244" t="s">
        <v>45</v>
      </c>
      <c r="O112" s="45"/>
      <c r="P112" s="228">
        <f>O112*H112</f>
        <v>0</v>
      </c>
      <c r="Q112" s="228">
        <v>0.00055000000000000003</v>
      </c>
      <c r="R112" s="228">
        <f>Q112*H112</f>
        <v>0.071500000000000008</v>
      </c>
      <c r="S112" s="228">
        <v>0</v>
      </c>
      <c r="T112" s="229">
        <f>S112*H112</f>
        <v>0</v>
      </c>
      <c r="AR112" s="22" t="s">
        <v>848</v>
      </c>
      <c r="AT112" s="22" t="s">
        <v>270</v>
      </c>
      <c r="AU112" s="22" t="s">
        <v>82</v>
      </c>
      <c r="AY112" s="22" t="s">
        <v>141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82</v>
      </c>
      <c r="BK112" s="230">
        <f>ROUND(I112*H112,2)</f>
        <v>0</v>
      </c>
      <c r="BL112" s="22" t="s">
        <v>848</v>
      </c>
      <c r="BM112" s="22" t="s">
        <v>874</v>
      </c>
    </row>
    <row r="113" s="10" customFormat="1" ht="37.44" customHeight="1">
      <c r="B113" s="203"/>
      <c r="C113" s="204"/>
      <c r="D113" s="205" t="s">
        <v>73</v>
      </c>
      <c r="E113" s="206" t="s">
        <v>875</v>
      </c>
      <c r="F113" s="206" t="s">
        <v>876</v>
      </c>
      <c r="G113" s="204"/>
      <c r="H113" s="204"/>
      <c r="I113" s="207"/>
      <c r="J113" s="208">
        <f>BK113</f>
        <v>0</v>
      </c>
      <c r="K113" s="204"/>
      <c r="L113" s="209"/>
      <c r="M113" s="210"/>
      <c r="N113" s="211"/>
      <c r="O113" s="211"/>
      <c r="P113" s="212">
        <f>SUM(P114:P130)</f>
        <v>0</v>
      </c>
      <c r="Q113" s="211"/>
      <c r="R113" s="212">
        <f>SUM(R114:R130)</f>
        <v>81.511750000000006</v>
      </c>
      <c r="S113" s="211"/>
      <c r="T113" s="213">
        <f>SUM(T114:T130)</f>
        <v>0</v>
      </c>
      <c r="AR113" s="214" t="s">
        <v>156</v>
      </c>
      <c r="AT113" s="215" t="s">
        <v>73</v>
      </c>
      <c r="AU113" s="215" t="s">
        <v>74</v>
      </c>
      <c r="AY113" s="214" t="s">
        <v>141</v>
      </c>
      <c r="BK113" s="216">
        <f>SUM(BK114:BK130)</f>
        <v>0</v>
      </c>
    </row>
    <row r="114" s="1" customFormat="1" ht="16.5" customHeight="1">
      <c r="B114" s="44"/>
      <c r="C114" s="219" t="s">
        <v>282</v>
      </c>
      <c r="D114" s="219" t="s">
        <v>144</v>
      </c>
      <c r="E114" s="220" t="s">
        <v>877</v>
      </c>
      <c r="F114" s="221" t="s">
        <v>878</v>
      </c>
      <c r="G114" s="222" t="s">
        <v>879</v>
      </c>
      <c r="H114" s="223">
        <v>0.5</v>
      </c>
      <c r="I114" s="224"/>
      <c r="J114" s="225">
        <f>ROUND(I114*H114,2)</f>
        <v>0</v>
      </c>
      <c r="K114" s="221" t="s">
        <v>147</v>
      </c>
      <c r="L114" s="70"/>
      <c r="M114" s="226" t="s">
        <v>21</v>
      </c>
      <c r="N114" s="227" t="s">
        <v>45</v>
      </c>
      <c r="O114" s="45"/>
      <c r="P114" s="228">
        <f>O114*H114</f>
        <v>0</v>
      </c>
      <c r="Q114" s="228">
        <v>0.0088000000000000005</v>
      </c>
      <c r="R114" s="228">
        <f>Q114*H114</f>
        <v>0.0044000000000000003</v>
      </c>
      <c r="S114" s="228">
        <v>0</v>
      </c>
      <c r="T114" s="229">
        <f>S114*H114</f>
        <v>0</v>
      </c>
      <c r="AR114" s="22" t="s">
        <v>844</v>
      </c>
      <c r="AT114" s="22" t="s">
        <v>144</v>
      </c>
      <c r="AU114" s="22" t="s">
        <v>82</v>
      </c>
      <c r="AY114" s="22" t="s">
        <v>141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82</v>
      </c>
      <c r="BK114" s="230">
        <f>ROUND(I114*H114,2)</f>
        <v>0</v>
      </c>
      <c r="BL114" s="22" t="s">
        <v>844</v>
      </c>
      <c r="BM114" s="22" t="s">
        <v>880</v>
      </c>
    </row>
    <row r="115" s="1" customFormat="1" ht="51" customHeight="1">
      <c r="B115" s="44"/>
      <c r="C115" s="219" t="s">
        <v>286</v>
      </c>
      <c r="D115" s="219" t="s">
        <v>144</v>
      </c>
      <c r="E115" s="220" t="s">
        <v>881</v>
      </c>
      <c r="F115" s="221" t="s">
        <v>882</v>
      </c>
      <c r="G115" s="222" t="s">
        <v>238</v>
      </c>
      <c r="H115" s="223">
        <v>13</v>
      </c>
      <c r="I115" s="224"/>
      <c r="J115" s="225">
        <f>ROUND(I115*H115,2)</f>
        <v>0</v>
      </c>
      <c r="K115" s="221" t="s">
        <v>147</v>
      </c>
      <c r="L115" s="70"/>
      <c r="M115" s="226" t="s">
        <v>21</v>
      </c>
      <c r="N115" s="227" t="s">
        <v>45</v>
      </c>
      <c r="O115" s="45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AR115" s="22" t="s">
        <v>844</v>
      </c>
      <c r="AT115" s="22" t="s">
        <v>144</v>
      </c>
      <c r="AU115" s="22" t="s">
        <v>82</v>
      </c>
      <c r="AY115" s="22" t="s">
        <v>141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2" t="s">
        <v>82</v>
      </c>
      <c r="BK115" s="230">
        <f>ROUND(I115*H115,2)</f>
        <v>0</v>
      </c>
      <c r="BL115" s="22" t="s">
        <v>844</v>
      </c>
      <c r="BM115" s="22" t="s">
        <v>883</v>
      </c>
    </row>
    <row r="116" s="1" customFormat="1" ht="51" customHeight="1">
      <c r="B116" s="44"/>
      <c r="C116" s="219" t="s">
        <v>290</v>
      </c>
      <c r="D116" s="219" t="s">
        <v>144</v>
      </c>
      <c r="E116" s="220" t="s">
        <v>884</v>
      </c>
      <c r="F116" s="221" t="s">
        <v>885</v>
      </c>
      <c r="G116" s="222" t="s">
        <v>204</v>
      </c>
      <c r="H116" s="223">
        <v>180</v>
      </c>
      <c r="I116" s="224"/>
      <c r="J116" s="225">
        <f>ROUND(I116*H116,2)</f>
        <v>0</v>
      </c>
      <c r="K116" s="221" t="s">
        <v>147</v>
      </c>
      <c r="L116" s="70"/>
      <c r="M116" s="226" t="s">
        <v>21</v>
      </c>
      <c r="N116" s="227" t="s">
        <v>45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844</v>
      </c>
      <c r="AT116" s="22" t="s">
        <v>144</v>
      </c>
      <c r="AU116" s="22" t="s">
        <v>82</v>
      </c>
      <c r="AY116" s="22" t="s">
        <v>141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82</v>
      </c>
      <c r="BK116" s="230">
        <f>ROUND(I116*H116,2)</f>
        <v>0</v>
      </c>
      <c r="BL116" s="22" t="s">
        <v>844</v>
      </c>
      <c r="BM116" s="22" t="s">
        <v>886</v>
      </c>
    </row>
    <row r="117" s="1" customFormat="1">
      <c r="B117" s="44"/>
      <c r="C117" s="72"/>
      <c r="D117" s="245" t="s">
        <v>473</v>
      </c>
      <c r="E117" s="72"/>
      <c r="F117" s="246" t="s">
        <v>887</v>
      </c>
      <c r="G117" s="72"/>
      <c r="H117" s="72"/>
      <c r="I117" s="189"/>
      <c r="J117" s="72"/>
      <c r="K117" s="72"/>
      <c r="L117" s="70"/>
      <c r="M117" s="247"/>
      <c r="N117" s="45"/>
      <c r="O117" s="45"/>
      <c r="P117" s="45"/>
      <c r="Q117" s="45"/>
      <c r="R117" s="45"/>
      <c r="S117" s="45"/>
      <c r="T117" s="93"/>
      <c r="AT117" s="22" t="s">
        <v>473</v>
      </c>
      <c r="AU117" s="22" t="s">
        <v>82</v>
      </c>
    </row>
    <row r="118" s="1" customFormat="1" ht="51" customHeight="1">
      <c r="B118" s="44"/>
      <c r="C118" s="219" t="s">
        <v>294</v>
      </c>
      <c r="D118" s="219" t="s">
        <v>144</v>
      </c>
      <c r="E118" s="220" t="s">
        <v>888</v>
      </c>
      <c r="F118" s="221" t="s">
        <v>889</v>
      </c>
      <c r="G118" s="222" t="s">
        <v>204</v>
      </c>
      <c r="H118" s="223">
        <v>250</v>
      </c>
      <c r="I118" s="224"/>
      <c r="J118" s="225">
        <f>ROUND(I118*H118,2)</f>
        <v>0</v>
      </c>
      <c r="K118" s="221" t="s">
        <v>147</v>
      </c>
      <c r="L118" s="70"/>
      <c r="M118" s="226" t="s">
        <v>21</v>
      </c>
      <c r="N118" s="227" t="s">
        <v>45</v>
      </c>
      <c r="O118" s="45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AR118" s="22" t="s">
        <v>844</v>
      </c>
      <c r="AT118" s="22" t="s">
        <v>144</v>
      </c>
      <c r="AU118" s="22" t="s">
        <v>82</v>
      </c>
      <c r="AY118" s="22" t="s">
        <v>141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2" t="s">
        <v>82</v>
      </c>
      <c r="BK118" s="230">
        <f>ROUND(I118*H118,2)</f>
        <v>0</v>
      </c>
      <c r="BL118" s="22" t="s">
        <v>844</v>
      </c>
      <c r="BM118" s="22" t="s">
        <v>890</v>
      </c>
    </row>
    <row r="119" s="1" customFormat="1">
      <c r="B119" s="44"/>
      <c r="C119" s="72"/>
      <c r="D119" s="245" t="s">
        <v>473</v>
      </c>
      <c r="E119" s="72"/>
      <c r="F119" s="246" t="s">
        <v>891</v>
      </c>
      <c r="G119" s="72"/>
      <c r="H119" s="72"/>
      <c r="I119" s="189"/>
      <c r="J119" s="72"/>
      <c r="K119" s="72"/>
      <c r="L119" s="70"/>
      <c r="M119" s="247"/>
      <c r="N119" s="45"/>
      <c r="O119" s="45"/>
      <c r="P119" s="45"/>
      <c r="Q119" s="45"/>
      <c r="R119" s="45"/>
      <c r="S119" s="45"/>
      <c r="T119" s="93"/>
      <c r="AT119" s="22" t="s">
        <v>473</v>
      </c>
      <c r="AU119" s="22" t="s">
        <v>82</v>
      </c>
    </row>
    <row r="120" s="1" customFormat="1" ht="51" customHeight="1">
      <c r="B120" s="44"/>
      <c r="C120" s="219" t="s">
        <v>299</v>
      </c>
      <c r="D120" s="219" t="s">
        <v>144</v>
      </c>
      <c r="E120" s="220" t="s">
        <v>892</v>
      </c>
      <c r="F120" s="221" t="s">
        <v>893</v>
      </c>
      <c r="G120" s="222" t="s">
        <v>204</v>
      </c>
      <c r="H120" s="223">
        <v>40</v>
      </c>
      <c r="I120" s="224"/>
      <c r="J120" s="225">
        <f>ROUND(I120*H120,2)</f>
        <v>0</v>
      </c>
      <c r="K120" s="221" t="s">
        <v>147</v>
      </c>
      <c r="L120" s="70"/>
      <c r="M120" s="226" t="s">
        <v>21</v>
      </c>
      <c r="N120" s="227" t="s">
        <v>45</v>
      </c>
      <c r="O120" s="4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2" t="s">
        <v>844</v>
      </c>
      <c r="AT120" s="22" t="s">
        <v>144</v>
      </c>
      <c r="AU120" s="22" t="s">
        <v>82</v>
      </c>
      <c r="AY120" s="22" t="s">
        <v>141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82</v>
      </c>
      <c r="BK120" s="230">
        <f>ROUND(I120*H120,2)</f>
        <v>0</v>
      </c>
      <c r="BL120" s="22" t="s">
        <v>844</v>
      </c>
      <c r="BM120" s="22" t="s">
        <v>894</v>
      </c>
    </row>
    <row r="121" s="1" customFormat="1">
      <c r="B121" s="44"/>
      <c r="C121" s="72"/>
      <c r="D121" s="245" t="s">
        <v>473</v>
      </c>
      <c r="E121" s="72"/>
      <c r="F121" s="246" t="s">
        <v>895</v>
      </c>
      <c r="G121" s="72"/>
      <c r="H121" s="72"/>
      <c r="I121" s="189"/>
      <c r="J121" s="72"/>
      <c r="K121" s="72"/>
      <c r="L121" s="70"/>
      <c r="M121" s="247"/>
      <c r="N121" s="45"/>
      <c r="O121" s="45"/>
      <c r="P121" s="45"/>
      <c r="Q121" s="45"/>
      <c r="R121" s="45"/>
      <c r="S121" s="45"/>
      <c r="T121" s="93"/>
      <c r="AT121" s="22" t="s">
        <v>473</v>
      </c>
      <c r="AU121" s="22" t="s">
        <v>82</v>
      </c>
    </row>
    <row r="122" s="1" customFormat="1" ht="38.25" customHeight="1">
      <c r="B122" s="44"/>
      <c r="C122" s="219" t="s">
        <v>303</v>
      </c>
      <c r="D122" s="219" t="s">
        <v>144</v>
      </c>
      <c r="E122" s="220" t="s">
        <v>896</v>
      </c>
      <c r="F122" s="221" t="s">
        <v>897</v>
      </c>
      <c r="G122" s="222" t="s">
        <v>204</v>
      </c>
      <c r="H122" s="223">
        <v>430</v>
      </c>
      <c r="I122" s="224"/>
      <c r="J122" s="225">
        <f>ROUND(I122*H122,2)</f>
        <v>0</v>
      </c>
      <c r="K122" s="221" t="s">
        <v>147</v>
      </c>
      <c r="L122" s="70"/>
      <c r="M122" s="226" t="s">
        <v>21</v>
      </c>
      <c r="N122" s="227" t="s">
        <v>45</v>
      </c>
      <c r="O122" s="45"/>
      <c r="P122" s="228">
        <f>O122*H122</f>
        <v>0</v>
      </c>
      <c r="Q122" s="228">
        <v>0.18446000000000001</v>
      </c>
      <c r="R122" s="228">
        <f>Q122*H122</f>
        <v>79.317800000000005</v>
      </c>
      <c r="S122" s="228">
        <v>0</v>
      </c>
      <c r="T122" s="229">
        <f>S122*H122</f>
        <v>0</v>
      </c>
      <c r="AR122" s="22" t="s">
        <v>844</v>
      </c>
      <c r="AT122" s="22" t="s">
        <v>144</v>
      </c>
      <c r="AU122" s="22" t="s">
        <v>82</v>
      </c>
      <c r="AY122" s="22" t="s">
        <v>141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2" t="s">
        <v>82</v>
      </c>
      <c r="BK122" s="230">
        <f>ROUND(I122*H122,2)</f>
        <v>0</v>
      </c>
      <c r="BL122" s="22" t="s">
        <v>844</v>
      </c>
      <c r="BM122" s="22" t="s">
        <v>898</v>
      </c>
    </row>
    <row r="123" s="1" customFormat="1" ht="38.25" customHeight="1">
      <c r="B123" s="44"/>
      <c r="C123" s="219" t="s">
        <v>308</v>
      </c>
      <c r="D123" s="219" t="s">
        <v>144</v>
      </c>
      <c r="E123" s="220" t="s">
        <v>899</v>
      </c>
      <c r="F123" s="221" t="s">
        <v>900</v>
      </c>
      <c r="G123" s="222" t="s">
        <v>204</v>
      </c>
      <c r="H123" s="223">
        <v>470</v>
      </c>
      <c r="I123" s="224"/>
      <c r="J123" s="225">
        <f>ROUND(I123*H123,2)</f>
        <v>0</v>
      </c>
      <c r="K123" s="221" t="s">
        <v>147</v>
      </c>
      <c r="L123" s="70"/>
      <c r="M123" s="226" t="s">
        <v>21</v>
      </c>
      <c r="N123" s="227" t="s">
        <v>45</v>
      </c>
      <c r="O123" s="45"/>
      <c r="P123" s="228">
        <f>O123*H123</f>
        <v>0</v>
      </c>
      <c r="Q123" s="228">
        <v>9.0000000000000006E-05</v>
      </c>
      <c r="R123" s="228">
        <f>Q123*H123</f>
        <v>0.042300000000000004</v>
      </c>
      <c r="S123" s="228">
        <v>0</v>
      </c>
      <c r="T123" s="229">
        <f>S123*H123</f>
        <v>0</v>
      </c>
      <c r="AR123" s="22" t="s">
        <v>844</v>
      </c>
      <c r="AT123" s="22" t="s">
        <v>144</v>
      </c>
      <c r="AU123" s="22" t="s">
        <v>82</v>
      </c>
      <c r="AY123" s="22" t="s">
        <v>141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22" t="s">
        <v>82</v>
      </c>
      <c r="BK123" s="230">
        <f>ROUND(I123*H123,2)</f>
        <v>0</v>
      </c>
      <c r="BL123" s="22" t="s">
        <v>844</v>
      </c>
      <c r="BM123" s="22" t="s">
        <v>901</v>
      </c>
    </row>
    <row r="124" s="1" customFormat="1" ht="25.5" customHeight="1">
      <c r="B124" s="44"/>
      <c r="C124" s="219" t="s">
        <v>312</v>
      </c>
      <c r="D124" s="219" t="s">
        <v>144</v>
      </c>
      <c r="E124" s="220" t="s">
        <v>902</v>
      </c>
      <c r="F124" s="221" t="s">
        <v>903</v>
      </c>
      <c r="G124" s="222" t="s">
        <v>204</v>
      </c>
      <c r="H124" s="223">
        <v>35</v>
      </c>
      <c r="I124" s="224"/>
      <c r="J124" s="225">
        <f>ROUND(I124*H124,2)</f>
        <v>0</v>
      </c>
      <c r="K124" s="221" t="s">
        <v>147</v>
      </c>
      <c r="L124" s="70"/>
      <c r="M124" s="226" t="s">
        <v>21</v>
      </c>
      <c r="N124" s="227" t="s">
        <v>45</v>
      </c>
      <c r="O124" s="45"/>
      <c r="P124" s="228">
        <f>O124*H124</f>
        <v>0</v>
      </c>
      <c r="Q124" s="228">
        <v>0.018350000000000002</v>
      </c>
      <c r="R124" s="228">
        <f>Q124*H124</f>
        <v>0.6422500000000001</v>
      </c>
      <c r="S124" s="228">
        <v>0</v>
      </c>
      <c r="T124" s="229">
        <f>S124*H124</f>
        <v>0</v>
      </c>
      <c r="AR124" s="22" t="s">
        <v>844</v>
      </c>
      <c r="AT124" s="22" t="s">
        <v>144</v>
      </c>
      <c r="AU124" s="22" t="s">
        <v>82</v>
      </c>
      <c r="AY124" s="22" t="s">
        <v>141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82</v>
      </c>
      <c r="BK124" s="230">
        <f>ROUND(I124*H124,2)</f>
        <v>0</v>
      </c>
      <c r="BL124" s="22" t="s">
        <v>844</v>
      </c>
      <c r="BM124" s="22" t="s">
        <v>904</v>
      </c>
    </row>
    <row r="125" s="1" customFormat="1" ht="16.5" customHeight="1">
      <c r="B125" s="44"/>
      <c r="C125" s="235" t="s">
        <v>316</v>
      </c>
      <c r="D125" s="235" t="s">
        <v>270</v>
      </c>
      <c r="E125" s="236" t="s">
        <v>905</v>
      </c>
      <c r="F125" s="237" t="s">
        <v>906</v>
      </c>
      <c r="G125" s="238" t="s">
        <v>238</v>
      </c>
      <c r="H125" s="239">
        <v>70</v>
      </c>
      <c r="I125" s="240"/>
      <c r="J125" s="241">
        <f>ROUND(I125*H125,2)</f>
        <v>0</v>
      </c>
      <c r="K125" s="237" t="s">
        <v>147</v>
      </c>
      <c r="L125" s="242"/>
      <c r="M125" s="243" t="s">
        <v>21</v>
      </c>
      <c r="N125" s="244" t="s">
        <v>45</v>
      </c>
      <c r="O125" s="45"/>
      <c r="P125" s="228">
        <f>O125*H125</f>
        <v>0</v>
      </c>
      <c r="Q125" s="228">
        <v>0.0060000000000000001</v>
      </c>
      <c r="R125" s="228">
        <f>Q125*H125</f>
        <v>0.41999999999999998</v>
      </c>
      <c r="S125" s="228">
        <v>0</v>
      </c>
      <c r="T125" s="229">
        <f>S125*H125</f>
        <v>0</v>
      </c>
      <c r="AR125" s="22" t="s">
        <v>848</v>
      </c>
      <c r="AT125" s="22" t="s">
        <v>270</v>
      </c>
      <c r="AU125" s="22" t="s">
        <v>82</v>
      </c>
      <c r="AY125" s="22" t="s">
        <v>141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82</v>
      </c>
      <c r="BK125" s="230">
        <f>ROUND(I125*H125,2)</f>
        <v>0</v>
      </c>
      <c r="BL125" s="22" t="s">
        <v>848</v>
      </c>
      <c r="BM125" s="22" t="s">
        <v>907</v>
      </c>
    </row>
    <row r="126" s="1" customFormat="1" ht="25.5" customHeight="1">
      <c r="B126" s="44"/>
      <c r="C126" s="235" t="s">
        <v>320</v>
      </c>
      <c r="D126" s="235" t="s">
        <v>270</v>
      </c>
      <c r="E126" s="236" t="s">
        <v>908</v>
      </c>
      <c r="F126" s="237" t="s">
        <v>909</v>
      </c>
      <c r="G126" s="238" t="s">
        <v>204</v>
      </c>
      <c r="H126" s="239">
        <v>35</v>
      </c>
      <c r="I126" s="240"/>
      <c r="J126" s="241">
        <f>ROUND(I126*H126,2)</f>
        <v>0</v>
      </c>
      <c r="K126" s="237" t="s">
        <v>147</v>
      </c>
      <c r="L126" s="242"/>
      <c r="M126" s="243" t="s">
        <v>21</v>
      </c>
      <c r="N126" s="244" t="s">
        <v>45</v>
      </c>
      <c r="O126" s="45"/>
      <c r="P126" s="228">
        <f>O126*H126</f>
        <v>0</v>
      </c>
      <c r="Q126" s="228">
        <v>0.031</v>
      </c>
      <c r="R126" s="228">
        <f>Q126*H126</f>
        <v>1.085</v>
      </c>
      <c r="S126" s="228">
        <v>0</v>
      </c>
      <c r="T126" s="229">
        <f>S126*H126</f>
        <v>0</v>
      </c>
      <c r="AR126" s="22" t="s">
        <v>848</v>
      </c>
      <c r="AT126" s="22" t="s">
        <v>270</v>
      </c>
      <c r="AU126" s="22" t="s">
        <v>82</v>
      </c>
      <c r="AY126" s="22" t="s">
        <v>141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2" t="s">
        <v>82</v>
      </c>
      <c r="BK126" s="230">
        <f>ROUND(I126*H126,2)</f>
        <v>0</v>
      </c>
      <c r="BL126" s="22" t="s">
        <v>848</v>
      </c>
      <c r="BM126" s="22" t="s">
        <v>910</v>
      </c>
    </row>
    <row r="127" s="1" customFormat="1">
      <c r="B127" s="44"/>
      <c r="C127" s="72"/>
      <c r="D127" s="245" t="s">
        <v>473</v>
      </c>
      <c r="E127" s="72"/>
      <c r="F127" s="246" t="s">
        <v>911</v>
      </c>
      <c r="G127" s="72"/>
      <c r="H127" s="72"/>
      <c r="I127" s="189"/>
      <c r="J127" s="72"/>
      <c r="K127" s="72"/>
      <c r="L127" s="70"/>
      <c r="M127" s="247"/>
      <c r="N127" s="45"/>
      <c r="O127" s="45"/>
      <c r="P127" s="45"/>
      <c r="Q127" s="45"/>
      <c r="R127" s="45"/>
      <c r="S127" s="45"/>
      <c r="T127" s="93"/>
      <c r="AT127" s="22" t="s">
        <v>473</v>
      </c>
      <c r="AU127" s="22" t="s">
        <v>82</v>
      </c>
    </row>
    <row r="128" s="1" customFormat="1" ht="38.25" customHeight="1">
      <c r="B128" s="44"/>
      <c r="C128" s="219" t="s">
        <v>324</v>
      </c>
      <c r="D128" s="219" t="s">
        <v>144</v>
      </c>
      <c r="E128" s="220" t="s">
        <v>912</v>
      </c>
      <c r="F128" s="221" t="s">
        <v>913</v>
      </c>
      <c r="G128" s="222" t="s">
        <v>204</v>
      </c>
      <c r="H128" s="223">
        <v>180</v>
      </c>
      <c r="I128" s="224"/>
      <c r="J128" s="225">
        <f>ROUND(I128*H128,2)</f>
        <v>0</v>
      </c>
      <c r="K128" s="221" t="s">
        <v>147</v>
      </c>
      <c r="L128" s="70"/>
      <c r="M128" s="226" t="s">
        <v>21</v>
      </c>
      <c r="N128" s="227" t="s">
        <v>45</v>
      </c>
      <c r="O128" s="45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AR128" s="22" t="s">
        <v>844</v>
      </c>
      <c r="AT128" s="22" t="s">
        <v>144</v>
      </c>
      <c r="AU128" s="22" t="s">
        <v>82</v>
      </c>
      <c r="AY128" s="22" t="s">
        <v>141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2" t="s">
        <v>82</v>
      </c>
      <c r="BK128" s="230">
        <f>ROUND(I128*H128,2)</f>
        <v>0</v>
      </c>
      <c r="BL128" s="22" t="s">
        <v>844</v>
      </c>
      <c r="BM128" s="22" t="s">
        <v>914</v>
      </c>
    </row>
    <row r="129" s="1" customFormat="1" ht="38.25" customHeight="1">
      <c r="B129" s="44"/>
      <c r="C129" s="219" t="s">
        <v>328</v>
      </c>
      <c r="D129" s="219" t="s">
        <v>144</v>
      </c>
      <c r="E129" s="220" t="s">
        <v>915</v>
      </c>
      <c r="F129" s="221" t="s">
        <v>916</v>
      </c>
      <c r="G129" s="222" t="s">
        <v>204</v>
      </c>
      <c r="H129" s="223">
        <v>250</v>
      </c>
      <c r="I129" s="224"/>
      <c r="J129" s="225">
        <f>ROUND(I129*H129,2)</f>
        <v>0</v>
      </c>
      <c r="K129" s="221" t="s">
        <v>147</v>
      </c>
      <c r="L129" s="70"/>
      <c r="M129" s="226" t="s">
        <v>21</v>
      </c>
      <c r="N129" s="227" t="s">
        <v>45</v>
      </c>
      <c r="O129" s="45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AR129" s="22" t="s">
        <v>844</v>
      </c>
      <c r="AT129" s="22" t="s">
        <v>144</v>
      </c>
      <c r="AU129" s="22" t="s">
        <v>82</v>
      </c>
      <c r="AY129" s="22" t="s">
        <v>141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22" t="s">
        <v>82</v>
      </c>
      <c r="BK129" s="230">
        <f>ROUND(I129*H129,2)</f>
        <v>0</v>
      </c>
      <c r="BL129" s="22" t="s">
        <v>844</v>
      </c>
      <c r="BM129" s="22" t="s">
        <v>917</v>
      </c>
    </row>
    <row r="130" s="1" customFormat="1" ht="38.25" customHeight="1">
      <c r="B130" s="44"/>
      <c r="C130" s="219" t="s">
        <v>330</v>
      </c>
      <c r="D130" s="219" t="s">
        <v>144</v>
      </c>
      <c r="E130" s="220" t="s">
        <v>918</v>
      </c>
      <c r="F130" s="221" t="s">
        <v>919</v>
      </c>
      <c r="G130" s="222" t="s">
        <v>204</v>
      </c>
      <c r="H130" s="223">
        <v>40</v>
      </c>
      <c r="I130" s="224"/>
      <c r="J130" s="225">
        <f>ROUND(I130*H130,2)</f>
        <v>0</v>
      </c>
      <c r="K130" s="221" t="s">
        <v>147</v>
      </c>
      <c r="L130" s="70"/>
      <c r="M130" s="226" t="s">
        <v>21</v>
      </c>
      <c r="N130" s="227" t="s">
        <v>45</v>
      </c>
      <c r="O130" s="45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AR130" s="22" t="s">
        <v>844</v>
      </c>
      <c r="AT130" s="22" t="s">
        <v>144</v>
      </c>
      <c r="AU130" s="22" t="s">
        <v>82</v>
      </c>
      <c r="AY130" s="22" t="s">
        <v>141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22" t="s">
        <v>82</v>
      </c>
      <c r="BK130" s="230">
        <f>ROUND(I130*H130,2)</f>
        <v>0</v>
      </c>
      <c r="BL130" s="22" t="s">
        <v>844</v>
      </c>
      <c r="BM130" s="22" t="s">
        <v>920</v>
      </c>
    </row>
    <row r="131" s="10" customFormat="1" ht="37.44" customHeight="1">
      <c r="B131" s="203"/>
      <c r="C131" s="204"/>
      <c r="D131" s="205" t="s">
        <v>73</v>
      </c>
      <c r="E131" s="206" t="s">
        <v>921</v>
      </c>
      <c r="F131" s="206" t="s">
        <v>922</v>
      </c>
      <c r="G131" s="204"/>
      <c r="H131" s="204"/>
      <c r="I131" s="207"/>
      <c r="J131" s="208">
        <f>BK131</f>
        <v>0</v>
      </c>
      <c r="K131" s="204"/>
      <c r="L131" s="209"/>
      <c r="M131" s="210"/>
      <c r="N131" s="211"/>
      <c r="O131" s="211"/>
      <c r="P131" s="212">
        <f>SUM(P132:P139)</f>
        <v>0</v>
      </c>
      <c r="Q131" s="211"/>
      <c r="R131" s="212">
        <f>SUM(R132:R139)</f>
        <v>0</v>
      </c>
      <c r="S131" s="211"/>
      <c r="T131" s="213">
        <f>SUM(T132:T139)</f>
        <v>0</v>
      </c>
      <c r="AR131" s="214" t="s">
        <v>84</v>
      </c>
      <c r="AT131" s="215" t="s">
        <v>73</v>
      </c>
      <c r="AU131" s="215" t="s">
        <v>74</v>
      </c>
      <c r="AY131" s="214" t="s">
        <v>141</v>
      </c>
      <c r="BK131" s="216">
        <f>SUM(BK132:BK139)</f>
        <v>0</v>
      </c>
    </row>
    <row r="132" s="1" customFormat="1" ht="16.5" customHeight="1">
      <c r="B132" s="44"/>
      <c r="C132" s="219" t="s">
        <v>334</v>
      </c>
      <c r="D132" s="219" t="s">
        <v>144</v>
      </c>
      <c r="E132" s="220" t="s">
        <v>923</v>
      </c>
      <c r="F132" s="221" t="s">
        <v>924</v>
      </c>
      <c r="G132" s="222" t="s">
        <v>465</v>
      </c>
      <c r="H132" s="223">
        <v>13</v>
      </c>
      <c r="I132" s="224"/>
      <c r="J132" s="225">
        <f>ROUND(I132*H132,2)</f>
        <v>0</v>
      </c>
      <c r="K132" s="221" t="s">
        <v>21</v>
      </c>
      <c r="L132" s="70"/>
      <c r="M132" s="226" t="s">
        <v>21</v>
      </c>
      <c r="N132" s="227" t="s">
        <v>45</v>
      </c>
      <c r="O132" s="45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AR132" s="22" t="s">
        <v>844</v>
      </c>
      <c r="AT132" s="22" t="s">
        <v>144</v>
      </c>
      <c r="AU132" s="22" t="s">
        <v>82</v>
      </c>
      <c r="AY132" s="22" t="s">
        <v>141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2" t="s">
        <v>82</v>
      </c>
      <c r="BK132" s="230">
        <f>ROUND(I132*H132,2)</f>
        <v>0</v>
      </c>
      <c r="BL132" s="22" t="s">
        <v>844</v>
      </c>
      <c r="BM132" s="22" t="s">
        <v>925</v>
      </c>
    </row>
    <row r="133" s="1" customFormat="1" ht="16.5" customHeight="1">
      <c r="B133" s="44"/>
      <c r="C133" s="219" t="s">
        <v>336</v>
      </c>
      <c r="D133" s="219" t="s">
        <v>144</v>
      </c>
      <c r="E133" s="220" t="s">
        <v>926</v>
      </c>
      <c r="F133" s="221" t="s">
        <v>927</v>
      </c>
      <c r="G133" s="222" t="s">
        <v>204</v>
      </c>
      <c r="H133" s="223">
        <v>80</v>
      </c>
      <c r="I133" s="224"/>
      <c r="J133" s="225">
        <f>ROUND(I133*H133,2)</f>
        <v>0</v>
      </c>
      <c r="K133" s="221" t="s">
        <v>21</v>
      </c>
      <c r="L133" s="70"/>
      <c r="M133" s="226" t="s">
        <v>21</v>
      </c>
      <c r="N133" s="227" t="s">
        <v>45</v>
      </c>
      <c r="O133" s="45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AR133" s="22" t="s">
        <v>844</v>
      </c>
      <c r="AT133" s="22" t="s">
        <v>144</v>
      </c>
      <c r="AU133" s="22" t="s">
        <v>82</v>
      </c>
      <c r="AY133" s="22" t="s">
        <v>141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2" t="s">
        <v>82</v>
      </c>
      <c r="BK133" s="230">
        <f>ROUND(I133*H133,2)</f>
        <v>0</v>
      </c>
      <c r="BL133" s="22" t="s">
        <v>844</v>
      </c>
      <c r="BM133" s="22" t="s">
        <v>928</v>
      </c>
    </row>
    <row r="134" s="1" customFormat="1" ht="16.5" customHeight="1">
      <c r="B134" s="44"/>
      <c r="C134" s="219" t="s">
        <v>340</v>
      </c>
      <c r="D134" s="219" t="s">
        <v>144</v>
      </c>
      <c r="E134" s="220" t="s">
        <v>929</v>
      </c>
      <c r="F134" s="221" t="s">
        <v>930</v>
      </c>
      <c r="G134" s="222" t="s">
        <v>204</v>
      </c>
      <c r="H134" s="223">
        <v>470</v>
      </c>
      <c r="I134" s="224"/>
      <c r="J134" s="225">
        <f>ROUND(I134*H134,2)</f>
        <v>0</v>
      </c>
      <c r="K134" s="221" t="s">
        <v>21</v>
      </c>
      <c r="L134" s="70"/>
      <c r="M134" s="226" t="s">
        <v>21</v>
      </c>
      <c r="N134" s="227" t="s">
        <v>45</v>
      </c>
      <c r="O134" s="45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AR134" s="22" t="s">
        <v>844</v>
      </c>
      <c r="AT134" s="22" t="s">
        <v>144</v>
      </c>
      <c r="AU134" s="22" t="s">
        <v>82</v>
      </c>
      <c r="AY134" s="22" t="s">
        <v>141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" t="s">
        <v>82</v>
      </c>
      <c r="BK134" s="230">
        <f>ROUND(I134*H134,2)</f>
        <v>0</v>
      </c>
      <c r="BL134" s="22" t="s">
        <v>844</v>
      </c>
      <c r="BM134" s="22" t="s">
        <v>931</v>
      </c>
    </row>
    <row r="135" s="1" customFormat="1" ht="16.5" customHeight="1">
      <c r="B135" s="44"/>
      <c r="C135" s="219" t="s">
        <v>345</v>
      </c>
      <c r="D135" s="219" t="s">
        <v>144</v>
      </c>
      <c r="E135" s="220" t="s">
        <v>932</v>
      </c>
      <c r="F135" s="221" t="s">
        <v>933</v>
      </c>
      <c r="G135" s="222" t="s">
        <v>204</v>
      </c>
      <c r="H135" s="223">
        <v>40</v>
      </c>
      <c r="I135" s="224"/>
      <c r="J135" s="225">
        <f>ROUND(I135*H135,2)</f>
        <v>0</v>
      </c>
      <c r="K135" s="221" t="s">
        <v>21</v>
      </c>
      <c r="L135" s="70"/>
      <c r="M135" s="226" t="s">
        <v>21</v>
      </c>
      <c r="N135" s="227" t="s">
        <v>45</v>
      </c>
      <c r="O135" s="45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AR135" s="22" t="s">
        <v>844</v>
      </c>
      <c r="AT135" s="22" t="s">
        <v>144</v>
      </c>
      <c r="AU135" s="22" t="s">
        <v>82</v>
      </c>
      <c r="AY135" s="22" t="s">
        <v>141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2" t="s">
        <v>82</v>
      </c>
      <c r="BK135" s="230">
        <f>ROUND(I135*H135,2)</f>
        <v>0</v>
      </c>
      <c r="BL135" s="22" t="s">
        <v>844</v>
      </c>
      <c r="BM135" s="22" t="s">
        <v>934</v>
      </c>
    </row>
    <row r="136" s="1" customFormat="1" ht="16.5" customHeight="1">
      <c r="B136" s="44"/>
      <c r="C136" s="219" t="s">
        <v>349</v>
      </c>
      <c r="D136" s="219" t="s">
        <v>144</v>
      </c>
      <c r="E136" s="220" t="s">
        <v>935</v>
      </c>
      <c r="F136" s="221" t="s">
        <v>936</v>
      </c>
      <c r="G136" s="222" t="s">
        <v>465</v>
      </c>
      <c r="H136" s="223">
        <v>1</v>
      </c>
      <c r="I136" s="224"/>
      <c r="J136" s="225">
        <f>ROUND(I136*H136,2)</f>
        <v>0</v>
      </c>
      <c r="K136" s="221" t="s">
        <v>21</v>
      </c>
      <c r="L136" s="70"/>
      <c r="M136" s="226" t="s">
        <v>21</v>
      </c>
      <c r="N136" s="227" t="s">
        <v>45</v>
      </c>
      <c r="O136" s="45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AR136" s="22" t="s">
        <v>844</v>
      </c>
      <c r="AT136" s="22" t="s">
        <v>144</v>
      </c>
      <c r="AU136" s="22" t="s">
        <v>82</v>
      </c>
      <c r="AY136" s="22" t="s">
        <v>141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82</v>
      </c>
      <c r="BK136" s="230">
        <f>ROUND(I136*H136,2)</f>
        <v>0</v>
      </c>
      <c r="BL136" s="22" t="s">
        <v>844</v>
      </c>
      <c r="BM136" s="22" t="s">
        <v>937</v>
      </c>
    </row>
    <row r="137" s="1" customFormat="1" ht="16.5" customHeight="1">
      <c r="B137" s="44"/>
      <c r="C137" s="219" t="s">
        <v>353</v>
      </c>
      <c r="D137" s="219" t="s">
        <v>144</v>
      </c>
      <c r="E137" s="220" t="s">
        <v>938</v>
      </c>
      <c r="F137" s="221" t="s">
        <v>939</v>
      </c>
      <c r="G137" s="222" t="s">
        <v>465</v>
      </c>
      <c r="H137" s="223">
        <v>1</v>
      </c>
      <c r="I137" s="224"/>
      <c r="J137" s="225">
        <f>ROUND(I137*H137,2)</f>
        <v>0</v>
      </c>
      <c r="K137" s="221" t="s">
        <v>21</v>
      </c>
      <c r="L137" s="70"/>
      <c r="M137" s="226" t="s">
        <v>21</v>
      </c>
      <c r="N137" s="227" t="s">
        <v>45</v>
      </c>
      <c r="O137" s="45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AR137" s="22" t="s">
        <v>844</v>
      </c>
      <c r="AT137" s="22" t="s">
        <v>144</v>
      </c>
      <c r="AU137" s="22" t="s">
        <v>82</v>
      </c>
      <c r="AY137" s="22" t="s">
        <v>141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" t="s">
        <v>82</v>
      </c>
      <c r="BK137" s="230">
        <f>ROUND(I137*H137,2)</f>
        <v>0</v>
      </c>
      <c r="BL137" s="22" t="s">
        <v>844</v>
      </c>
      <c r="BM137" s="22" t="s">
        <v>940</v>
      </c>
    </row>
    <row r="138" s="1" customFormat="1" ht="16.5" customHeight="1">
      <c r="B138" s="44"/>
      <c r="C138" s="219" t="s">
        <v>357</v>
      </c>
      <c r="D138" s="219" t="s">
        <v>144</v>
      </c>
      <c r="E138" s="220" t="s">
        <v>941</v>
      </c>
      <c r="F138" s="221" t="s">
        <v>942</v>
      </c>
      <c r="G138" s="222" t="s">
        <v>465</v>
      </c>
      <c r="H138" s="223">
        <v>1</v>
      </c>
      <c r="I138" s="224"/>
      <c r="J138" s="225">
        <f>ROUND(I138*H138,2)</f>
        <v>0</v>
      </c>
      <c r="K138" s="221" t="s">
        <v>21</v>
      </c>
      <c r="L138" s="70"/>
      <c r="M138" s="226" t="s">
        <v>21</v>
      </c>
      <c r="N138" s="227" t="s">
        <v>45</v>
      </c>
      <c r="O138" s="45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AR138" s="22" t="s">
        <v>844</v>
      </c>
      <c r="AT138" s="22" t="s">
        <v>144</v>
      </c>
      <c r="AU138" s="22" t="s">
        <v>82</v>
      </c>
      <c r="AY138" s="22" t="s">
        <v>141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" t="s">
        <v>82</v>
      </c>
      <c r="BK138" s="230">
        <f>ROUND(I138*H138,2)</f>
        <v>0</v>
      </c>
      <c r="BL138" s="22" t="s">
        <v>844</v>
      </c>
      <c r="BM138" s="22" t="s">
        <v>943</v>
      </c>
    </row>
    <row r="139" s="1" customFormat="1" ht="16.5" customHeight="1">
      <c r="B139" s="44"/>
      <c r="C139" s="219" t="s">
        <v>361</v>
      </c>
      <c r="D139" s="219" t="s">
        <v>144</v>
      </c>
      <c r="E139" s="220" t="s">
        <v>944</v>
      </c>
      <c r="F139" s="221" t="s">
        <v>945</v>
      </c>
      <c r="G139" s="222" t="s">
        <v>465</v>
      </c>
      <c r="H139" s="223">
        <v>1</v>
      </c>
      <c r="I139" s="224"/>
      <c r="J139" s="225">
        <f>ROUND(I139*H139,2)</f>
        <v>0</v>
      </c>
      <c r="K139" s="221" t="s">
        <v>21</v>
      </c>
      <c r="L139" s="70"/>
      <c r="M139" s="226" t="s">
        <v>21</v>
      </c>
      <c r="N139" s="231" t="s">
        <v>45</v>
      </c>
      <c r="O139" s="232"/>
      <c r="P139" s="233">
        <f>O139*H139</f>
        <v>0</v>
      </c>
      <c r="Q139" s="233">
        <v>0</v>
      </c>
      <c r="R139" s="233">
        <f>Q139*H139</f>
        <v>0</v>
      </c>
      <c r="S139" s="233">
        <v>0</v>
      </c>
      <c r="T139" s="234">
        <f>S139*H139</f>
        <v>0</v>
      </c>
      <c r="AR139" s="22" t="s">
        <v>844</v>
      </c>
      <c r="AT139" s="22" t="s">
        <v>144</v>
      </c>
      <c r="AU139" s="22" t="s">
        <v>82</v>
      </c>
      <c r="AY139" s="22" t="s">
        <v>141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82</v>
      </c>
      <c r="BK139" s="230">
        <f>ROUND(I139*H139,2)</f>
        <v>0</v>
      </c>
      <c r="BL139" s="22" t="s">
        <v>844</v>
      </c>
      <c r="BM139" s="22" t="s">
        <v>946</v>
      </c>
    </row>
    <row r="140" s="1" customFormat="1" ht="6.96" customHeight="1">
      <c r="B140" s="65"/>
      <c r="C140" s="66"/>
      <c r="D140" s="66"/>
      <c r="E140" s="66"/>
      <c r="F140" s="66"/>
      <c r="G140" s="66"/>
      <c r="H140" s="66"/>
      <c r="I140" s="164"/>
      <c r="J140" s="66"/>
      <c r="K140" s="66"/>
      <c r="L140" s="70"/>
    </row>
  </sheetData>
  <sheetProtection sheet="1" autoFilter="0" formatColumns="0" formatRows="0" objects="1" scenarios="1" spinCount="100000" saltValue="lMH+xSIJV2EZgNp/kJ/HBGHIIZuxZYNu28CfOzGMJCzjXrEy4/6J5ViFB7QNLoVjKug1LP2eNo9Xh1V/1Hbd9A==" hashValue="636j15gH4J7mzs9URJXnu99aBZwnXz030iHOMtQRpZawbccBf2zgUEabwwM1/+K+lPmhhV7S3cwWPaBlh2D9Ig==" algorithmName="SHA-512" password="CC35"/>
  <autoFilter ref="C80:K139"/>
  <mergeCells count="10">
    <mergeCell ref="E7:H7"/>
    <mergeCell ref="E9:H9"/>
    <mergeCell ref="E24:H24"/>
    <mergeCell ref="E45:H45"/>
    <mergeCell ref="E47:H47"/>
    <mergeCell ref="J51:J52"/>
    <mergeCell ref="E71:H71"/>
    <mergeCell ref="E73:H73"/>
    <mergeCell ref="G1:H1"/>
    <mergeCell ref="L2:V2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105</v>
      </c>
      <c r="G1" s="137" t="s">
        <v>106</v>
      </c>
      <c r="H1" s="137"/>
      <c r="I1" s="138"/>
      <c r="J1" s="137" t="s">
        <v>107</v>
      </c>
      <c r="K1" s="136" t="s">
        <v>108</v>
      </c>
      <c r="L1" s="137" t="s">
        <v>109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101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110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ulice Na Rejdišti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111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947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21. 3. 2018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ROUND(J79,2)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ROUND(SUM(BE79:BE87), 2)</f>
        <v>0</v>
      </c>
      <c r="G30" s="45"/>
      <c r="H30" s="45"/>
      <c r="I30" s="156">
        <v>0.20999999999999999</v>
      </c>
      <c r="J30" s="155">
        <f>ROUND(ROUND((SUM(BE79:BE87)),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ROUND(SUM(BF79:BF87), 2)</f>
        <v>0</v>
      </c>
      <c r="G31" s="45"/>
      <c r="H31" s="45"/>
      <c r="I31" s="156">
        <v>0.14999999999999999</v>
      </c>
      <c r="J31" s="155">
        <f>ROUND(ROUND((SUM(BF79:BF87)),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ROUND(SUM(BG79:BG87),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ROUND(SUM(BH79:BH87),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ROUND(SUM(BI79:BI87),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ulice Na Rejdišti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111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600 - Mobiliář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Nymburk</v>
      </c>
      <c r="G49" s="45"/>
      <c r="H49" s="45"/>
      <c r="I49" s="144" t="s">
        <v>25</v>
      </c>
      <c r="J49" s="145" t="str">
        <f>IF(J12="","",J12)</f>
        <v>21. 3. 2018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MÚ Nymburk, Náměstí Přemyslovců 163, Nymburk</v>
      </c>
      <c r="G51" s="45"/>
      <c r="H51" s="45"/>
      <c r="I51" s="144" t="s">
        <v>34</v>
      </c>
      <c r="J51" s="42" t="str">
        <f>E21</f>
        <v>TaK Architects s.r.o., Hollarovo nám. 2, Praha 3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115</v>
      </c>
      <c r="D54" s="157"/>
      <c r="E54" s="157"/>
      <c r="F54" s="157"/>
      <c r="G54" s="157"/>
      <c r="H54" s="157"/>
      <c r="I54" s="171"/>
      <c r="J54" s="172" t="s">
        <v>116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117</v>
      </c>
      <c r="D56" s="45"/>
      <c r="E56" s="45"/>
      <c r="F56" s="45"/>
      <c r="G56" s="45"/>
      <c r="H56" s="45"/>
      <c r="I56" s="142"/>
      <c r="J56" s="153">
        <f>J79</f>
        <v>0</v>
      </c>
      <c r="K56" s="49"/>
      <c r="AU56" s="22" t="s">
        <v>118</v>
      </c>
    </row>
    <row r="57" s="7" customFormat="1" ht="24.96" customHeight="1">
      <c r="B57" s="175"/>
      <c r="C57" s="176"/>
      <c r="D57" s="177" t="s">
        <v>169</v>
      </c>
      <c r="E57" s="178"/>
      <c r="F57" s="178"/>
      <c r="G57" s="178"/>
      <c r="H57" s="178"/>
      <c r="I57" s="179"/>
      <c r="J57" s="180">
        <f>J80</f>
        <v>0</v>
      </c>
      <c r="K57" s="181"/>
    </row>
    <row r="58" s="8" customFormat="1" ht="19.92" customHeight="1">
      <c r="B58" s="182"/>
      <c r="C58" s="183"/>
      <c r="D58" s="184" t="s">
        <v>174</v>
      </c>
      <c r="E58" s="185"/>
      <c r="F58" s="185"/>
      <c r="G58" s="185"/>
      <c r="H58" s="185"/>
      <c r="I58" s="186"/>
      <c r="J58" s="187">
        <f>J81</f>
        <v>0</v>
      </c>
      <c r="K58" s="188"/>
    </row>
    <row r="59" s="8" customFormat="1" ht="19.92" customHeight="1">
      <c r="B59" s="182"/>
      <c r="C59" s="183"/>
      <c r="D59" s="184" t="s">
        <v>176</v>
      </c>
      <c r="E59" s="185"/>
      <c r="F59" s="185"/>
      <c r="G59" s="185"/>
      <c r="H59" s="185"/>
      <c r="I59" s="186"/>
      <c r="J59" s="187">
        <f>J86</f>
        <v>0</v>
      </c>
      <c r="K59" s="188"/>
    </row>
    <row r="60" s="1" customFormat="1" ht="21.84" customHeight="1">
      <c r="B60" s="44"/>
      <c r="C60" s="45"/>
      <c r="D60" s="45"/>
      <c r="E60" s="45"/>
      <c r="F60" s="45"/>
      <c r="G60" s="45"/>
      <c r="H60" s="45"/>
      <c r="I60" s="142"/>
      <c r="J60" s="45"/>
      <c r="K60" s="49"/>
    </row>
    <row r="61" s="1" customFormat="1" ht="6.96" customHeight="1">
      <c r="B61" s="65"/>
      <c r="C61" s="66"/>
      <c r="D61" s="66"/>
      <c r="E61" s="66"/>
      <c r="F61" s="66"/>
      <c r="G61" s="66"/>
      <c r="H61" s="66"/>
      <c r="I61" s="164"/>
      <c r="J61" s="66"/>
      <c r="K61" s="67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67"/>
      <c r="J65" s="69"/>
      <c r="K65" s="69"/>
      <c r="L65" s="70"/>
    </row>
    <row r="66" s="1" customFormat="1" ht="36.96" customHeight="1">
      <c r="B66" s="44"/>
      <c r="C66" s="71" t="s">
        <v>125</v>
      </c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6.96" customHeight="1">
      <c r="B67" s="44"/>
      <c r="C67" s="72"/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14.4" customHeight="1">
      <c r="B68" s="44"/>
      <c r="C68" s="74" t="s">
        <v>18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6.5" customHeight="1">
      <c r="B69" s="44"/>
      <c r="C69" s="72"/>
      <c r="D69" s="72"/>
      <c r="E69" s="190" t="str">
        <f>E7</f>
        <v>Rekonstrukce ulice Na Rejdišti</v>
      </c>
      <c r="F69" s="74"/>
      <c r="G69" s="74"/>
      <c r="H69" s="74"/>
      <c r="I69" s="189"/>
      <c r="J69" s="72"/>
      <c r="K69" s="72"/>
      <c r="L69" s="70"/>
    </row>
    <row r="70" s="1" customFormat="1" ht="14.4" customHeight="1">
      <c r="B70" s="44"/>
      <c r="C70" s="74" t="s">
        <v>111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7.25" customHeight="1">
      <c r="B71" s="44"/>
      <c r="C71" s="72"/>
      <c r="D71" s="72"/>
      <c r="E71" s="80" t="str">
        <f>E9</f>
        <v>600 - Mobiliář</v>
      </c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8" customHeight="1">
      <c r="B73" s="44"/>
      <c r="C73" s="74" t="s">
        <v>23</v>
      </c>
      <c r="D73" s="72"/>
      <c r="E73" s="72"/>
      <c r="F73" s="191" t="str">
        <f>F12</f>
        <v>Nymburk</v>
      </c>
      <c r="G73" s="72"/>
      <c r="H73" s="72"/>
      <c r="I73" s="192" t="s">
        <v>25</v>
      </c>
      <c r="J73" s="83" t="str">
        <f>IF(J12="","",J12)</f>
        <v>21. 3. 2018</v>
      </c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>
      <c r="B75" s="44"/>
      <c r="C75" s="74" t="s">
        <v>27</v>
      </c>
      <c r="D75" s="72"/>
      <c r="E75" s="72"/>
      <c r="F75" s="191" t="str">
        <f>E15</f>
        <v>MÚ Nymburk, Náměstí Přemyslovců 163, Nymburk</v>
      </c>
      <c r="G75" s="72"/>
      <c r="H75" s="72"/>
      <c r="I75" s="192" t="s">
        <v>34</v>
      </c>
      <c r="J75" s="191" t="str">
        <f>E21</f>
        <v>TaK Architects s.r.o., Hollarovo nám. 2, Praha 3</v>
      </c>
      <c r="K75" s="72"/>
      <c r="L75" s="70"/>
    </row>
    <row r="76" s="1" customFormat="1" ht="14.4" customHeight="1">
      <c r="B76" s="44"/>
      <c r="C76" s="74" t="s">
        <v>32</v>
      </c>
      <c r="D76" s="72"/>
      <c r="E76" s="72"/>
      <c r="F76" s="191" t="str">
        <f>IF(E18="","",E18)</f>
        <v/>
      </c>
      <c r="G76" s="72"/>
      <c r="H76" s="72"/>
      <c r="I76" s="189"/>
      <c r="J76" s="72"/>
      <c r="K76" s="72"/>
      <c r="L76" s="70"/>
    </row>
    <row r="77" s="1" customFormat="1" ht="10.32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9" customFormat="1" ht="29.28" customHeight="1">
      <c r="B78" s="193"/>
      <c r="C78" s="194" t="s">
        <v>126</v>
      </c>
      <c r="D78" s="195" t="s">
        <v>59</v>
      </c>
      <c r="E78" s="195" t="s">
        <v>55</v>
      </c>
      <c r="F78" s="195" t="s">
        <v>127</v>
      </c>
      <c r="G78" s="195" t="s">
        <v>128</v>
      </c>
      <c r="H78" s="195" t="s">
        <v>129</v>
      </c>
      <c r="I78" s="196" t="s">
        <v>130</v>
      </c>
      <c r="J78" s="195" t="s">
        <v>116</v>
      </c>
      <c r="K78" s="197" t="s">
        <v>131</v>
      </c>
      <c r="L78" s="198"/>
      <c r="M78" s="100" t="s">
        <v>132</v>
      </c>
      <c r="N78" s="101" t="s">
        <v>44</v>
      </c>
      <c r="O78" s="101" t="s">
        <v>133</v>
      </c>
      <c r="P78" s="101" t="s">
        <v>134</v>
      </c>
      <c r="Q78" s="101" t="s">
        <v>135</v>
      </c>
      <c r="R78" s="101" t="s">
        <v>136</v>
      </c>
      <c r="S78" s="101" t="s">
        <v>137</v>
      </c>
      <c r="T78" s="102" t="s">
        <v>138</v>
      </c>
    </row>
    <row r="79" s="1" customFormat="1" ht="29.28" customHeight="1">
      <c r="B79" s="44"/>
      <c r="C79" s="106" t="s">
        <v>117</v>
      </c>
      <c r="D79" s="72"/>
      <c r="E79" s="72"/>
      <c r="F79" s="72"/>
      <c r="G79" s="72"/>
      <c r="H79" s="72"/>
      <c r="I79" s="189"/>
      <c r="J79" s="199">
        <f>BK79</f>
        <v>0</v>
      </c>
      <c r="K79" s="72"/>
      <c r="L79" s="70"/>
      <c r="M79" s="103"/>
      <c r="N79" s="104"/>
      <c r="O79" s="104"/>
      <c r="P79" s="200">
        <f>P80</f>
        <v>0</v>
      </c>
      <c r="Q79" s="104"/>
      <c r="R79" s="200">
        <f>R80</f>
        <v>3.5132399999999997</v>
      </c>
      <c r="S79" s="104"/>
      <c r="T79" s="201">
        <f>T80</f>
        <v>0</v>
      </c>
      <c r="AT79" s="22" t="s">
        <v>73</v>
      </c>
      <c r="AU79" s="22" t="s">
        <v>118</v>
      </c>
      <c r="BK79" s="202">
        <f>BK80</f>
        <v>0</v>
      </c>
    </row>
    <row r="80" s="10" customFormat="1" ht="37.44" customHeight="1">
      <c r="B80" s="203"/>
      <c r="C80" s="204"/>
      <c r="D80" s="205" t="s">
        <v>73</v>
      </c>
      <c r="E80" s="206" t="s">
        <v>178</v>
      </c>
      <c r="F80" s="206" t="s">
        <v>179</v>
      </c>
      <c r="G80" s="204"/>
      <c r="H80" s="204"/>
      <c r="I80" s="207"/>
      <c r="J80" s="208">
        <f>BK80</f>
        <v>0</v>
      </c>
      <c r="K80" s="204"/>
      <c r="L80" s="209"/>
      <c r="M80" s="210"/>
      <c r="N80" s="211"/>
      <c r="O80" s="211"/>
      <c r="P80" s="212">
        <f>P81+P86</f>
        <v>0</v>
      </c>
      <c r="Q80" s="211"/>
      <c r="R80" s="212">
        <f>R81+R86</f>
        <v>3.5132399999999997</v>
      </c>
      <c r="S80" s="211"/>
      <c r="T80" s="213">
        <f>T81+T86</f>
        <v>0</v>
      </c>
      <c r="AR80" s="214" t="s">
        <v>82</v>
      </c>
      <c r="AT80" s="215" t="s">
        <v>73</v>
      </c>
      <c r="AU80" s="215" t="s">
        <v>74</v>
      </c>
      <c r="AY80" s="214" t="s">
        <v>141</v>
      </c>
      <c r="BK80" s="216">
        <f>BK81+BK86</f>
        <v>0</v>
      </c>
    </row>
    <row r="81" s="10" customFormat="1" ht="19.92" customHeight="1">
      <c r="B81" s="203"/>
      <c r="C81" s="204"/>
      <c r="D81" s="205" t="s">
        <v>73</v>
      </c>
      <c r="E81" s="217" t="s">
        <v>210</v>
      </c>
      <c r="F81" s="217" t="s">
        <v>307</v>
      </c>
      <c r="G81" s="204"/>
      <c r="H81" s="204"/>
      <c r="I81" s="207"/>
      <c r="J81" s="218">
        <f>BK81</f>
        <v>0</v>
      </c>
      <c r="K81" s="204"/>
      <c r="L81" s="209"/>
      <c r="M81" s="210"/>
      <c r="N81" s="211"/>
      <c r="O81" s="211"/>
      <c r="P81" s="212">
        <f>SUM(P82:P85)</f>
        <v>0</v>
      </c>
      <c r="Q81" s="211"/>
      <c r="R81" s="212">
        <f>SUM(R82:R85)</f>
        <v>3.5132399999999997</v>
      </c>
      <c r="S81" s="211"/>
      <c r="T81" s="213">
        <f>SUM(T82:T85)</f>
        <v>0</v>
      </c>
      <c r="AR81" s="214" t="s">
        <v>82</v>
      </c>
      <c r="AT81" s="215" t="s">
        <v>73</v>
      </c>
      <c r="AU81" s="215" t="s">
        <v>82</v>
      </c>
      <c r="AY81" s="214" t="s">
        <v>141</v>
      </c>
      <c r="BK81" s="216">
        <f>SUM(BK82:BK85)</f>
        <v>0</v>
      </c>
    </row>
    <row r="82" s="1" customFormat="1" ht="16.5" customHeight="1">
      <c r="B82" s="44"/>
      <c r="C82" s="219" t="s">
        <v>82</v>
      </c>
      <c r="D82" s="219" t="s">
        <v>144</v>
      </c>
      <c r="E82" s="220" t="s">
        <v>948</v>
      </c>
      <c r="F82" s="221" t="s">
        <v>949</v>
      </c>
      <c r="G82" s="222" t="s">
        <v>238</v>
      </c>
      <c r="H82" s="223">
        <v>6</v>
      </c>
      <c r="I82" s="224"/>
      <c r="J82" s="225">
        <f>ROUND(I82*H82,2)</f>
        <v>0</v>
      </c>
      <c r="K82" s="221" t="s">
        <v>147</v>
      </c>
      <c r="L82" s="70"/>
      <c r="M82" s="226" t="s">
        <v>21</v>
      </c>
      <c r="N82" s="227" t="s">
        <v>45</v>
      </c>
      <c r="O82" s="45"/>
      <c r="P82" s="228">
        <f>O82*H82</f>
        <v>0</v>
      </c>
      <c r="Q82" s="228">
        <v>0.0011199999999999999</v>
      </c>
      <c r="R82" s="228">
        <f>Q82*H82</f>
        <v>0.0067199999999999994</v>
      </c>
      <c r="S82" s="228">
        <v>0</v>
      </c>
      <c r="T82" s="229">
        <f>S82*H82</f>
        <v>0</v>
      </c>
      <c r="AR82" s="22" t="s">
        <v>161</v>
      </c>
      <c r="AT82" s="22" t="s">
        <v>144</v>
      </c>
      <c r="AU82" s="22" t="s">
        <v>84</v>
      </c>
      <c r="AY82" s="22" t="s">
        <v>141</v>
      </c>
      <c r="BE82" s="230">
        <f>IF(N82="základní",J82,0)</f>
        <v>0</v>
      </c>
      <c r="BF82" s="230">
        <f>IF(N82="snížená",J82,0)</f>
        <v>0</v>
      </c>
      <c r="BG82" s="230">
        <f>IF(N82="zákl. přenesená",J82,0)</f>
        <v>0</v>
      </c>
      <c r="BH82" s="230">
        <f>IF(N82="sníž. přenesená",J82,0)</f>
        <v>0</v>
      </c>
      <c r="BI82" s="230">
        <f>IF(N82="nulová",J82,0)</f>
        <v>0</v>
      </c>
      <c r="BJ82" s="22" t="s">
        <v>82</v>
      </c>
      <c r="BK82" s="230">
        <f>ROUND(I82*H82,2)</f>
        <v>0</v>
      </c>
      <c r="BL82" s="22" t="s">
        <v>161</v>
      </c>
      <c r="BM82" s="22" t="s">
        <v>950</v>
      </c>
    </row>
    <row r="83" s="1" customFormat="1" ht="16.5" customHeight="1">
      <c r="B83" s="44"/>
      <c r="C83" s="235" t="s">
        <v>84</v>
      </c>
      <c r="D83" s="235" t="s">
        <v>270</v>
      </c>
      <c r="E83" s="236" t="s">
        <v>951</v>
      </c>
      <c r="F83" s="237" t="s">
        <v>952</v>
      </c>
      <c r="G83" s="238" t="s">
        <v>238</v>
      </c>
      <c r="H83" s="239">
        <v>6</v>
      </c>
      <c r="I83" s="240"/>
      <c r="J83" s="241">
        <f>ROUND(I83*H83,2)</f>
        <v>0</v>
      </c>
      <c r="K83" s="237" t="s">
        <v>147</v>
      </c>
      <c r="L83" s="242"/>
      <c r="M83" s="243" t="s">
        <v>21</v>
      </c>
      <c r="N83" s="244" t="s">
        <v>45</v>
      </c>
      <c r="O83" s="45"/>
      <c r="P83" s="228">
        <f>O83*H83</f>
        <v>0</v>
      </c>
      <c r="Q83" s="228">
        <v>0.014500000000000001</v>
      </c>
      <c r="R83" s="228">
        <f>Q83*H83</f>
        <v>0.087000000000000008</v>
      </c>
      <c r="S83" s="228">
        <v>0</v>
      </c>
      <c r="T83" s="229">
        <f>S83*H83</f>
        <v>0</v>
      </c>
      <c r="AR83" s="22" t="s">
        <v>206</v>
      </c>
      <c r="AT83" s="22" t="s">
        <v>270</v>
      </c>
      <c r="AU83" s="22" t="s">
        <v>84</v>
      </c>
      <c r="AY83" s="22" t="s">
        <v>141</v>
      </c>
      <c r="BE83" s="230">
        <f>IF(N83="základní",J83,0)</f>
        <v>0</v>
      </c>
      <c r="BF83" s="230">
        <f>IF(N83="snížená",J83,0)</f>
        <v>0</v>
      </c>
      <c r="BG83" s="230">
        <f>IF(N83="zákl. přenesená",J83,0)</f>
        <v>0</v>
      </c>
      <c r="BH83" s="230">
        <f>IF(N83="sníž. přenesená",J83,0)</f>
        <v>0</v>
      </c>
      <c r="BI83" s="230">
        <f>IF(N83="nulová",J83,0)</f>
        <v>0</v>
      </c>
      <c r="BJ83" s="22" t="s">
        <v>82</v>
      </c>
      <c r="BK83" s="230">
        <f>ROUND(I83*H83,2)</f>
        <v>0</v>
      </c>
      <c r="BL83" s="22" t="s">
        <v>161</v>
      </c>
      <c r="BM83" s="22" t="s">
        <v>953</v>
      </c>
    </row>
    <row r="84" s="1" customFormat="1" ht="16.5" customHeight="1">
      <c r="B84" s="44"/>
      <c r="C84" s="219" t="s">
        <v>156</v>
      </c>
      <c r="D84" s="219" t="s">
        <v>144</v>
      </c>
      <c r="E84" s="220" t="s">
        <v>954</v>
      </c>
      <c r="F84" s="221" t="s">
        <v>955</v>
      </c>
      <c r="G84" s="222" t="s">
        <v>238</v>
      </c>
      <c r="H84" s="223">
        <v>8</v>
      </c>
      <c r="I84" s="224"/>
      <c r="J84" s="225">
        <f>ROUND(I84*H84,2)</f>
        <v>0</v>
      </c>
      <c r="K84" s="221" t="s">
        <v>147</v>
      </c>
      <c r="L84" s="70"/>
      <c r="M84" s="226" t="s">
        <v>21</v>
      </c>
      <c r="N84" s="227" t="s">
        <v>45</v>
      </c>
      <c r="O84" s="45"/>
      <c r="P84" s="228">
        <f>O84*H84</f>
        <v>0</v>
      </c>
      <c r="Q84" s="228">
        <v>0.35743999999999998</v>
      </c>
      <c r="R84" s="228">
        <f>Q84*H84</f>
        <v>2.8595199999999998</v>
      </c>
      <c r="S84" s="228">
        <v>0</v>
      </c>
      <c r="T84" s="229">
        <f>S84*H84</f>
        <v>0</v>
      </c>
      <c r="AR84" s="22" t="s">
        <v>161</v>
      </c>
      <c r="AT84" s="22" t="s">
        <v>144</v>
      </c>
      <c r="AU84" s="22" t="s">
        <v>84</v>
      </c>
      <c r="AY84" s="22" t="s">
        <v>141</v>
      </c>
      <c r="BE84" s="230">
        <f>IF(N84="základní",J84,0)</f>
        <v>0</v>
      </c>
      <c r="BF84" s="230">
        <f>IF(N84="snížená",J84,0)</f>
        <v>0</v>
      </c>
      <c r="BG84" s="230">
        <f>IF(N84="zákl. přenesená",J84,0)</f>
        <v>0</v>
      </c>
      <c r="BH84" s="230">
        <f>IF(N84="sníž. přenesená",J84,0)</f>
        <v>0</v>
      </c>
      <c r="BI84" s="230">
        <f>IF(N84="nulová",J84,0)</f>
        <v>0</v>
      </c>
      <c r="BJ84" s="22" t="s">
        <v>82</v>
      </c>
      <c r="BK84" s="230">
        <f>ROUND(I84*H84,2)</f>
        <v>0</v>
      </c>
      <c r="BL84" s="22" t="s">
        <v>161</v>
      </c>
      <c r="BM84" s="22" t="s">
        <v>956</v>
      </c>
    </row>
    <row r="85" s="1" customFormat="1" ht="25.5" customHeight="1">
      <c r="B85" s="44"/>
      <c r="C85" s="235" t="s">
        <v>161</v>
      </c>
      <c r="D85" s="235" t="s">
        <v>270</v>
      </c>
      <c r="E85" s="236" t="s">
        <v>957</v>
      </c>
      <c r="F85" s="237" t="s">
        <v>958</v>
      </c>
      <c r="G85" s="238" t="s">
        <v>238</v>
      </c>
      <c r="H85" s="239">
        <v>8</v>
      </c>
      <c r="I85" s="240"/>
      <c r="J85" s="241">
        <f>ROUND(I85*H85,2)</f>
        <v>0</v>
      </c>
      <c r="K85" s="237" t="s">
        <v>147</v>
      </c>
      <c r="L85" s="242"/>
      <c r="M85" s="243" t="s">
        <v>21</v>
      </c>
      <c r="N85" s="244" t="s">
        <v>45</v>
      </c>
      <c r="O85" s="45"/>
      <c r="P85" s="228">
        <f>O85*H85</f>
        <v>0</v>
      </c>
      <c r="Q85" s="228">
        <v>0.070000000000000007</v>
      </c>
      <c r="R85" s="228">
        <f>Q85*H85</f>
        <v>0.56000000000000005</v>
      </c>
      <c r="S85" s="228">
        <v>0</v>
      </c>
      <c r="T85" s="229">
        <f>S85*H85</f>
        <v>0</v>
      </c>
      <c r="AR85" s="22" t="s">
        <v>206</v>
      </c>
      <c r="AT85" s="22" t="s">
        <v>270</v>
      </c>
      <c r="AU85" s="22" t="s">
        <v>84</v>
      </c>
      <c r="AY85" s="22" t="s">
        <v>141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82</v>
      </c>
      <c r="BK85" s="230">
        <f>ROUND(I85*H85,2)</f>
        <v>0</v>
      </c>
      <c r="BL85" s="22" t="s">
        <v>161</v>
      </c>
      <c r="BM85" s="22" t="s">
        <v>959</v>
      </c>
    </row>
    <row r="86" s="10" customFormat="1" ht="29.88" customHeight="1">
      <c r="B86" s="203"/>
      <c r="C86" s="204"/>
      <c r="D86" s="205" t="s">
        <v>73</v>
      </c>
      <c r="E86" s="217" t="s">
        <v>403</v>
      </c>
      <c r="F86" s="217" t="s">
        <v>404</v>
      </c>
      <c r="G86" s="204"/>
      <c r="H86" s="204"/>
      <c r="I86" s="207"/>
      <c r="J86" s="218">
        <f>BK86</f>
        <v>0</v>
      </c>
      <c r="K86" s="204"/>
      <c r="L86" s="209"/>
      <c r="M86" s="210"/>
      <c r="N86" s="211"/>
      <c r="O86" s="211"/>
      <c r="P86" s="212">
        <f>P87</f>
        <v>0</v>
      </c>
      <c r="Q86" s="211"/>
      <c r="R86" s="212">
        <f>R87</f>
        <v>0</v>
      </c>
      <c r="S86" s="211"/>
      <c r="T86" s="213">
        <f>T87</f>
        <v>0</v>
      </c>
      <c r="AR86" s="214" t="s">
        <v>82</v>
      </c>
      <c r="AT86" s="215" t="s">
        <v>73</v>
      </c>
      <c r="AU86" s="215" t="s">
        <v>82</v>
      </c>
      <c r="AY86" s="214" t="s">
        <v>141</v>
      </c>
      <c r="BK86" s="216">
        <f>BK87</f>
        <v>0</v>
      </c>
    </row>
    <row r="87" s="1" customFormat="1" ht="25.5" customHeight="1">
      <c r="B87" s="44"/>
      <c r="C87" s="219" t="s">
        <v>140</v>
      </c>
      <c r="D87" s="219" t="s">
        <v>144</v>
      </c>
      <c r="E87" s="220" t="s">
        <v>519</v>
      </c>
      <c r="F87" s="221" t="s">
        <v>520</v>
      </c>
      <c r="G87" s="222" t="s">
        <v>230</v>
      </c>
      <c r="H87" s="223">
        <v>3.5129999999999999</v>
      </c>
      <c r="I87" s="224"/>
      <c r="J87" s="225">
        <f>ROUND(I87*H87,2)</f>
        <v>0</v>
      </c>
      <c r="K87" s="221" t="s">
        <v>147</v>
      </c>
      <c r="L87" s="70"/>
      <c r="M87" s="226" t="s">
        <v>21</v>
      </c>
      <c r="N87" s="231" t="s">
        <v>45</v>
      </c>
      <c r="O87" s="232"/>
      <c r="P87" s="233">
        <f>O87*H87</f>
        <v>0</v>
      </c>
      <c r="Q87" s="233">
        <v>0</v>
      </c>
      <c r="R87" s="233">
        <f>Q87*H87</f>
        <v>0</v>
      </c>
      <c r="S87" s="233">
        <v>0</v>
      </c>
      <c r="T87" s="234">
        <f>S87*H87</f>
        <v>0</v>
      </c>
      <c r="AR87" s="22" t="s">
        <v>161</v>
      </c>
      <c r="AT87" s="22" t="s">
        <v>144</v>
      </c>
      <c r="AU87" s="22" t="s">
        <v>84</v>
      </c>
      <c r="AY87" s="22" t="s">
        <v>141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82</v>
      </c>
      <c r="BK87" s="230">
        <f>ROUND(I87*H87,2)</f>
        <v>0</v>
      </c>
      <c r="BL87" s="22" t="s">
        <v>161</v>
      </c>
      <c r="BM87" s="22" t="s">
        <v>960</v>
      </c>
    </row>
    <row r="88" s="1" customFormat="1" ht="6.96" customHeight="1">
      <c r="B88" s="65"/>
      <c r="C88" s="66"/>
      <c r="D88" s="66"/>
      <c r="E88" s="66"/>
      <c r="F88" s="66"/>
      <c r="G88" s="66"/>
      <c r="H88" s="66"/>
      <c r="I88" s="164"/>
      <c r="J88" s="66"/>
      <c r="K88" s="66"/>
      <c r="L88" s="70"/>
    </row>
  </sheetData>
  <sheetProtection sheet="1" autoFilter="0" formatColumns="0" formatRows="0" objects="1" scenarios="1" spinCount="100000" saltValue="IU3G/o4ooEReAp1UKiQQVrhufUPJQYCOVAqmGWevs37T+2PC0OcDqVA7EWkFwvzpxqyhKTyMHn3pMH+qypM/fg==" hashValue="rfhdw7LYRwrhiDXlBHJBhhPV2kQN10JaISVHKQVGnKAvGFT4wPSXegmXv9mW+K2Phsj0612IH3fNRu5SQrWveg==" algorithmName="SHA-512" password="CC35"/>
  <autoFilter ref="C78:K87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105</v>
      </c>
      <c r="G1" s="137" t="s">
        <v>106</v>
      </c>
      <c r="H1" s="137"/>
      <c r="I1" s="138"/>
      <c r="J1" s="137" t="s">
        <v>107</v>
      </c>
      <c r="K1" s="136" t="s">
        <v>108</v>
      </c>
      <c r="L1" s="137" t="s">
        <v>109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104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110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ulice Na Rejdišti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111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961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21. 3. 2018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tr">
        <f>IF('Rekapitulace stavby'!AN10="","",'Rekapitulace stavby'!AN10)</f>
        <v>00239500</v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>MÚ Nymburk, Náměstí Přemyslovců 163, Nymburk</v>
      </c>
      <c r="F15" s="45"/>
      <c r="G15" s="45"/>
      <c r="H15" s="45"/>
      <c r="I15" s="144" t="s">
        <v>31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tr">
        <f>IF('Rekapitulace stavby'!AN16="","",'Rekapitulace stavby'!AN16)</f>
        <v>28503864</v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>TaK Architects s.r.o., Hollarovo nám. 2, Praha 3</v>
      </c>
      <c r="F21" s="45"/>
      <c r="G21" s="45"/>
      <c r="H21" s="45"/>
      <c r="I21" s="144" t="s">
        <v>31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ROUND(J82,2)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ROUND(SUM(BE82:BE140), 2)</f>
        <v>0</v>
      </c>
      <c r="G30" s="45"/>
      <c r="H30" s="45"/>
      <c r="I30" s="156">
        <v>0.20999999999999999</v>
      </c>
      <c r="J30" s="155">
        <f>ROUND(ROUND((SUM(BE82:BE140)),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ROUND(SUM(BF82:BF140), 2)</f>
        <v>0</v>
      </c>
      <c r="G31" s="45"/>
      <c r="H31" s="45"/>
      <c r="I31" s="156">
        <v>0.14999999999999999</v>
      </c>
      <c r="J31" s="155">
        <f>ROUND(ROUND((SUM(BF82:BF140)),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ROUND(SUM(BG82:BG140),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ROUND(SUM(BH82:BH140),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ROUND(SUM(BI82:BI140),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ulice Na Rejdišti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111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700 - Úprava ulice Na příkopě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Nymburk</v>
      </c>
      <c r="G49" s="45"/>
      <c r="H49" s="45"/>
      <c r="I49" s="144" t="s">
        <v>25</v>
      </c>
      <c r="J49" s="145" t="str">
        <f>IF(J12="","",J12)</f>
        <v>21. 3. 2018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MÚ Nymburk, Náměstí Přemyslovců 163, Nymburk</v>
      </c>
      <c r="G51" s="45"/>
      <c r="H51" s="45"/>
      <c r="I51" s="144" t="s">
        <v>34</v>
      </c>
      <c r="J51" s="42" t="str">
        <f>E21</f>
        <v>TaK Architects s.r.o., Hollarovo nám. 2, Praha 3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115</v>
      </c>
      <c r="D54" s="157"/>
      <c r="E54" s="157"/>
      <c r="F54" s="157"/>
      <c r="G54" s="157"/>
      <c r="H54" s="157"/>
      <c r="I54" s="171"/>
      <c r="J54" s="172" t="s">
        <v>116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117</v>
      </c>
      <c r="D56" s="45"/>
      <c r="E56" s="45"/>
      <c r="F56" s="45"/>
      <c r="G56" s="45"/>
      <c r="H56" s="45"/>
      <c r="I56" s="142"/>
      <c r="J56" s="153">
        <f>J82</f>
        <v>0</v>
      </c>
      <c r="K56" s="49"/>
      <c r="AU56" s="22" t="s">
        <v>118</v>
      </c>
    </row>
    <row r="57" s="7" customFormat="1" ht="24.96" customHeight="1">
      <c r="B57" s="175"/>
      <c r="C57" s="176"/>
      <c r="D57" s="177" t="s">
        <v>169</v>
      </c>
      <c r="E57" s="178"/>
      <c r="F57" s="178"/>
      <c r="G57" s="178"/>
      <c r="H57" s="178"/>
      <c r="I57" s="179"/>
      <c r="J57" s="180">
        <f>J83</f>
        <v>0</v>
      </c>
      <c r="K57" s="181"/>
    </row>
    <row r="58" s="8" customFormat="1" ht="19.92" customHeight="1">
      <c r="B58" s="182"/>
      <c r="C58" s="183"/>
      <c r="D58" s="184" t="s">
        <v>170</v>
      </c>
      <c r="E58" s="185"/>
      <c r="F58" s="185"/>
      <c r="G58" s="185"/>
      <c r="H58" s="185"/>
      <c r="I58" s="186"/>
      <c r="J58" s="187">
        <f>J84</f>
        <v>0</v>
      </c>
      <c r="K58" s="188"/>
    </row>
    <row r="59" s="8" customFormat="1" ht="19.92" customHeight="1">
      <c r="B59" s="182"/>
      <c r="C59" s="183"/>
      <c r="D59" s="184" t="s">
        <v>962</v>
      </c>
      <c r="E59" s="185"/>
      <c r="F59" s="185"/>
      <c r="G59" s="185"/>
      <c r="H59" s="185"/>
      <c r="I59" s="186"/>
      <c r="J59" s="187">
        <f>J104</f>
        <v>0</v>
      </c>
      <c r="K59" s="188"/>
    </row>
    <row r="60" s="8" customFormat="1" ht="19.92" customHeight="1">
      <c r="B60" s="182"/>
      <c r="C60" s="183"/>
      <c r="D60" s="184" t="s">
        <v>173</v>
      </c>
      <c r="E60" s="185"/>
      <c r="F60" s="185"/>
      <c r="G60" s="185"/>
      <c r="H60" s="185"/>
      <c r="I60" s="186"/>
      <c r="J60" s="187">
        <f>J120</f>
        <v>0</v>
      </c>
      <c r="K60" s="188"/>
    </row>
    <row r="61" s="8" customFormat="1" ht="19.92" customHeight="1">
      <c r="B61" s="182"/>
      <c r="C61" s="183"/>
      <c r="D61" s="184" t="s">
        <v>609</v>
      </c>
      <c r="E61" s="185"/>
      <c r="F61" s="185"/>
      <c r="G61" s="185"/>
      <c r="H61" s="185"/>
      <c r="I61" s="186"/>
      <c r="J61" s="187">
        <f>J123</f>
        <v>0</v>
      </c>
      <c r="K61" s="188"/>
    </row>
    <row r="62" s="8" customFormat="1" ht="19.92" customHeight="1">
      <c r="B62" s="182"/>
      <c r="C62" s="183"/>
      <c r="D62" s="184" t="s">
        <v>963</v>
      </c>
      <c r="E62" s="185"/>
      <c r="F62" s="185"/>
      <c r="G62" s="185"/>
      <c r="H62" s="185"/>
      <c r="I62" s="186"/>
      <c r="J62" s="187">
        <f>J132</f>
        <v>0</v>
      </c>
      <c r="K62" s="188"/>
    </row>
    <row r="63" s="1" customFormat="1" ht="21.84" customHeight="1">
      <c r="B63" s="44"/>
      <c r="C63" s="45"/>
      <c r="D63" s="45"/>
      <c r="E63" s="45"/>
      <c r="F63" s="45"/>
      <c r="G63" s="45"/>
      <c r="H63" s="45"/>
      <c r="I63" s="142"/>
      <c r="J63" s="45"/>
      <c r="K63" s="49"/>
    </row>
    <row r="64" s="1" customFormat="1" ht="6.96" customHeight="1">
      <c r="B64" s="65"/>
      <c r="C64" s="66"/>
      <c r="D64" s="66"/>
      <c r="E64" s="66"/>
      <c r="F64" s="66"/>
      <c r="G64" s="66"/>
      <c r="H64" s="66"/>
      <c r="I64" s="164"/>
      <c r="J64" s="66"/>
      <c r="K64" s="67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67"/>
      <c r="J68" s="69"/>
      <c r="K68" s="69"/>
      <c r="L68" s="70"/>
    </row>
    <row r="69" s="1" customFormat="1" ht="36.96" customHeight="1">
      <c r="B69" s="44"/>
      <c r="C69" s="71" t="s">
        <v>125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6.96" customHeight="1">
      <c r="B70" s="44"/>
      <c r="C70" s="72"/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4.4" customHeight="1">
      <c r="B71" s="44"/>
      <c r="C71" s="74" t="s">
        <v>18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6.5" customHeight="1">
      <c r="B72" s="44"/>
      <c r="C72" s="72"/>
      <c r="D72" s="72"/>
      <c r="E72" s="190" t="str">
        <f>E7</f>
        <v>Rekonstrukce ulice Na Rejdišti</v>
      </c>
      <c r="F72" s="74"/>
      <c r="G72" s="74"/>
      <c r="H72" s="74"/>
      <c r="I72" s="189"/>
      <c r="J72" s="72"/>
      <c r="K72" s="72"/>
      <c r="L72" s="70"/>
    </row>
    <row r="73" s="1" customFormat="1" ht="14.4" customHeight="1">
      <c r="B73" s="44"/>
      <c r="C73" s="74" t="s">
        <v>111</v>
      </c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7.25" customHeight="1">
      <c r="B74" s="44"/>
      <c r="C74" s="72"/>
      <c r="D74" s="72"/>
      <c r="E74" s="80" t="str">
        <f>E9</f>
        <v>700 - Úprava ulice Na příkopě</v>
      </c>
      <c r="F74" s="72"/>
      <c r="G74" s="72"/>
      <c r="H74" s="72"/>
      <c r="I74" s="189"/>
      <c r="J74" s="72"/>
      <c r="K74" s="72"/>
      <c r="L74" s="70"/>
    </row>
    <row r="75" s="1" customFormat="1" ht="6.96" customHeight="1">
      <c r="B75" s="44"/>
      <c r="C75" s="72"/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 ht="18" customHeight="1">
      <c r="B76" s="44"/>
      <c r="C76" s="74" t="s">
        <v>23</v>
      </c>
      <c r="D76" s="72"/>
      <c r="E76" s="72"/>
      <c r="F76" s="191" t="str">
        <f>F12</f>
        <v>Nymburk</v>
      </c>
      <c r="G76" s="72"/>
      <c r="H76" s="72"/>
      <c r="I76" s="192" t="s">
        <v>25</v>
      </c>
      <c r="J76" s="83" t="str">
        <f>IF(J12="","",J12)</f>
        <v>21. 3. 2018</v>
      </c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>
      <c r="B78" s="44"/>
      <c r="C78" s="74" t="s">
        <v>27</v>
      </c>
      <c r="D78" s="72"/>
      <c r="E78" s="72"/>
      <c r="F78" s="191" t="str">
        <f>E15</f>
        <v>MÚ Nymburk, Náměstí Přemyslovců 163, Nymburk</v>
      </c>
      <c r="G78" s="72"/>
      <c r="H78" s="72"/>
      <c r="I78" s="192" t="s">
        <v>34</v>
      </c>
      <c r="J78" s="191" t="str">
        <f>E21</f>
        <v>TaK Architects s.r.o., Hollarovo nám. 2, Praha 3</v>
      </c>
      <c r="K78" s="72"/>
      <c r="L78" s="70"/>
    </row>
    <row r="79" s="1" customFormat="1" ht="14.4" customHeight="1">
      <c r="B79" s="44"/>
      <c r="C79" s="74" t="s">
        <v>32</v>
      </c>
      <c r="D79" s="72"/>
      <c r="E79" s="72"/>
      <c r="F79" s="191" t="str">
        <f>IF(E18="","",E18)</f>
        <v/>
      </c>
      <c r="G79" s="72"/>
      <c r="H79" s="72"/>
      <c r="I79" s="189"/>
      <c r="J79" s="72"/>
      <c r="K79" s="72"/>
      <c r="L79" s="70"/>
    </row>
    <row r="80" s="1" customFormat="1" ht="10.32" customHeight="1">
      <c r="B80" s="44"/>
      <c r="C80" s="72"/>
      <c r="D80" s="72"/>
      <c r="E80" s="72"/>
      <c r="F80" s="72"/>
      <c r="G80" s="72"/>
      <c r="H80" s="72"/>
      <c r="I80" s="189"/>
      <c r="J80" s="72"/>
      <c r="K80" s="72"/>
      <c r="L80" s="70"/>
    </row>
    <row r="81" s="9" customFormat="1" ht="29.28" customHeight="1">
      <c r="B81" s="193"/>
      <c r="C81" s="194" t="s">
        <v>126</v>
      </c>
      <c r="D81" s="195" t="s">
        <v>59</v>
      </c>
      <c r="E81" s="195" t="s">
        <v>55</v>
      </c>
      <c r="F81" s="195" t="s">
        <v>127</v>
      </c>
      <c r="G81" s="195" t="s">
        <v>128</v>
      </c>
      <c r="H81" s="195" t="s">
        <v>129</v>
      </c>
      <c r="I81" s="196" t="s">
        <v>130</v>
      </c>
      <c r="J81" s="195" t="s">
        <v>116</v>
      </c>
      <c r="K81" s="197" t="s">
        <v>131</v>
      </c>
      <c r="L81" s="198"/>
      <c r="M81" s="100" t="s">
        <v>132</v>
      </c>
      <c r="N81" s="101" t="s">
        <v>44</v>
      </c>
      <c r="O81" s="101" t="s">
        <v>133</v>
      </c>
      <c r="P81" s="101" t="s">
        <v>134</v>
      </c>
      <c r="Q81" s="101" t="s">
        <v>135</v>
      </c>
      <c r="R81" s="101" t="s">
        <v>136</v>
      </c>
      <c r="S81" s="101" t="s">
        <v>137</v>
      </c>
      <c r="T81" s="102" t="s">
        <v>138</v>
      </c>
    </row>
    <row r="82" s="1" customFormat="1" ht="29.28" customHeight="1">
      <c r="B82" s="44"/>
      <c r="C82" s="106" t="s">
        <v>117</v>
      </c>
      <c r="D82" s="72"/>
      <c r="E82" s="72"/>
      <c r="F82" s="72"/>
      <c r="G82" s="72"/>
      <c r="H82" s="72"/>
      <c r="I82" s="189"/>
      <c r="J82" s="199">
        <f>BK82</f>
        <v>0</v>
      </c>
      <c r="K82" s="72"/>
      <c r="L82" s="70"/>
      <c r="M82" s="103"/>
      <c r="N82" s="104"/>
      <c r="O82" s="104"/>
      <c r="P82" s="200">
        <f>P83</f>
        <v>0</v>
      </c>
      <c r="Q82" s="104"/>
      <c r="R82" s="200">
        <f>R83</f>
        <v>0</v>
      </c>
      <c r="S82" s="104"/>
      <c r="T82" s="201">
        <f>T83</f>
        <v>0</v>
      </c>
      <c r="AT82" s="22" t="s">
        <v>73</v>
      </c>
      <c r="AU82" s="22" t="s">
        <v>118</v>
      </c>
      <c r="BK82" s="202">
        <f>BK83</f>
        <v>0</v>
      </c>
    </row>
    <row r="83" s="10" customFormat="1" ht="37.44" customHeight="1">
      <c r="B83" s="203"/>
      <c r="C83" s="204"/>
      <c r="D83" s="205" t="s">
        <v>73</v>
      </c>
      <c r="E83" s="206" t="s">
        <v>178</v>
      </c>
      <c r="F83" s="206" t="s">
        <v>179</v>
      </c>
      <c r="G83" s="204"/>
      <c r="H83" s="204"/>
      <c r="I83" s="207"/>
      <c r="J83" s="208">
        <f>BK83</f>
        <v>0</v>
      </c>
      <c r="K83" s="204"/>
      <c r="L83" s="209"/>
      <c r="M83" s="210"/>
      <c r="N83" s="211"/>
      <c r="O83" s="211"/>
      <c r="P83" s="212">
        <f>P84+P104+P120+P123+P132</f>
        <v>0</v>
      </c>
      <c r="Q83" s="211"/>
      <c r="R83" s="212">
        <f>R84+R104+R120+R123+R132</f>
        <v>0</v>
      </c>
      <c r="S83" s="211"/>
      <c r="T83" s="213">
        <f>T84+T104+T120+T123+T132</f>
        <v>0</v>
      </c>
      <c r="AR83" s="214" t="s">
        <v>82</v>
      </c>
      <c r="AT83" s="215" t="s">
        <v>73</v>
      </c>
      <c r="AU83" s="215" t="s">
        <v>74</v>
      </c>
      <c r="AY83" s="214" t="s">
        <v>141</v>
      </c>
      <c r="BK83" s="216">
        <f>BK84+BK104+BK120+BK123+BK132</f>
        <v>0</v>
      </c>
    </row>
    <row r="84" s="10" customFormat="1" ht="19.92" customHeight="1">
      <c r="B84" s="203"/>
      <c r="C84" s="204"/>
      <c r="D84" s="205" t="s">
        <v>73</v>
      </c>
      <c r="E84" s="217" t="s">
        <v>82</v>
      </c>
      <c r="F84" s="217" t="s">
        <v>180</v>
      </c>
      <c r="G84" s="204"/>
      <c r="H84" s="204"/>
      <c r="I84" s="207"/>
      <c r="J84" s="218">
        <f>BK84</f>
        <v>0</v>
      </c>
      <c r="K84" s="204"/>
      <c r="L84" s="209"/>
      <c r="M84" s="210"/>
      <c r="N84" s="211"/>
      <c r="O84" s="211"/>
      <c r="P84" s="212">
        <f>SUM(P85:P103)</f>
        <v>0</v>
      </c>
      <c r="Q84" s="211"/>
      <c r="R84" s="212">
        <f>SUM(R85:R103)</f>
        <v>0</v>
      </c>
      <c r="S84" s="211"/>
      <c r="T84" s="213">
        <f>SUM(T85:T103)</f>
        <v>0</v>
      </c>
      <c r="AR84" s="214" t="s">
        <v>82</v>
      </c>
      <c r="AT84" s="215" t="s">
        <v>73</v>
      </c>
      <c r="AU84" s="215" t="s">
        <v>82</v>
      </c>
      <c r="AY84" s="214" t="s">
        <v>141</v>
      </c>
      <c r="BK84" s="216">
        <f>SUM(BK85:BK103)</f>
        <v>0</v>
      </c>
    </row>
    <row r="85" s="1" customFormat="1" ht="25.5" customHeight="1">
      <c r="B85" s="44"/>
      <c r="C85" s="219" t="s">
        <v>82</v>
      </c>
      <c r="D85" s="219" t="s">
        <v>144</v>
      </c>
      <c r="E85" s="220" t="s">
        <v>191</v>
      </c>
      <c r="F85" s="221" t="s">
        <v>964</v>
      </c>
      <c r="G85" s="222" t="s">
        <v>183</v>
      </c>
      <c r="H85" s="223">
        <v>834</v>
      </c>
      <c r="I85" s="224"/>
      <c r="J85" s="225">
        <f>ROUND(I85*H85,2)</f>
        <v>0</v>
      </c>
      <c r="K85" s="221" t="s">
        <v>21</v>
      </c>
      <c r="L85" s="70"/>
      <c r="M85" s="226" t="s">
        <v>21</v>
      </c>
      <c r="N85" s="227" t="s">
        <v>45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161</v>
      </c>
      <c r="AT85" s="22" t="s">
        <v>144</v>
      </c>
      <c r="AU85" s="22" t="s">
        <v>84</v>
      </c>
      <c r="AY85" s="22" t="s">
        <v>141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82</v>
      </c>
      <c r="BK85" s="230">
        <f>ROUND(I85*H85,2)</f>
        <v>0</v>
      </c>
      <c r="BL85" s="22" t="s">
        <v>161</v>
      </c>
      <c r="BM85" s="22" t="s">
        <v>84</v>
      </c>
    </row>
    <row r="86" s="1" customFormat="1" ht="16.5" customHeight="1">
      <c r="B86" s="44"/>
      <c r="C86" s="219" t="s">
        <v>84</v>
      </c>
      <c r="D86" s="219" t="s">
        <v>144</v>
      </c>
      <c r="E86" s="220" t="s">
        <v>194</v>
      </c>
      <c r="F86" s="221" t="s">
        <v>965</v>
      </c>
      <c r="G86" s="222" t="s">
        <v>183</v>
      </c>
      <c r="H86" s="223">
        <v>5.5</v>
      </c>
      <c r="I86" s="224"/>
      <c r="J86" s="225">
        <f>ROUND(I86*H86,2)</f>
        <v>0</v>
      </c>
      <c r="K86" s="221" t="s">
        <v>21</v>
      </c>
      <c r="L86" s="70"/>
      <c r="M86" s="226" t="s">
        <v>21</v>
      </c>
      <c r="N86" s="227" t="s">
        <v>45</v>
      </c>
      <c r="O86" s="45"/>
      <c r="P86" s="228">
        <f>O86*H86</f>
        <v>0</v>
      </c>
      <c r="Q86" s="228">
        <v>0</v>
      </c>
      <c r="R86" s="228">
        <f>Q86*H86</f>
        <v>0</v>
      </c>
      <c r="S86" s="228">
        <v>0</v>
      </c>
      <c r="T86" s="229">
        <f>S86*H86</f>
        <v>0</v>
      </c>
      <c r="AR86" s="22" t="s">
        <v>161</v>
      </c>
      <c r="AT86" s="22" t="s">
        <v>144</v>
      </c>
      <c r="AU86" s="22" t="s">
        <v>84</v>
      </c>
      <c r="AY86" s="22" t="s">
        <v>141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22" t="s">
        <v>82</v>
      </c>
      <c r="BK86" s="230">
        <f>ROUND(I86*H86,2)</f>
        <v>0</v>
      </c>
      <c r="BL86" s="22" t="s">
        <v>161</v>
      </c>
      <c r="BM86" s="22" t="s">
        <v>161</v>
      </c>
    </row>
    <row r="87" s="1" customFormat="1" ht="25.5" customHeight="1">
      <c r="B87" s="44"/>
      <c r="C87" s="219" t="s">
        <v>156</v>
      </c>
      <c r="D87" s="219" t="s">
        <v>144</v>
      </c>
      <c r="E87" s="220" t="s">
        <v>966</v>
      </c>
      <c r="F87" s="221" t="s">
        <v>967</v>
      </c>
      <c r="G87" s="222" t="s">
        <v>183</v>
      </c>
      <c r="H87" s="223">
        <v>1199.5</v>
      </c>
      <c r="I87" s="224"/>
      <c r="J87" s="225">
        <f>ROUND(I87*H87,2)</f>
        <v>0</v>
      </c>
      <c r="K87" s="221" t="s">
        <v>21</v>
      </c>
      <c r="L87" s="70"/>
      <c r="M87" s="226" t="s">
        <v>21</v>
      </c>
      <c r="N87" s="227" t="s">
        <v>45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161</v>
      </c>
      <c r="AT87" s="22" t="s">
        <v>144</v>
      </c>
      <c r="AU87" s="22" t="s">
        <v>84</v>
      </c>
      <c r="AY87" s="22" t="s">
        <v>141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82</v>
      </c>
      <c r="BK87" s="230">
        <f>ROUND(I87*H87,2)</f>
        <v>0</v>
      </c>
      <c r="BL87" s="22" t="s">
        <v>161</v>
      </c>
      <c r="BM87" s="22" t="s">
        <v>197</v>
      </c>
    </row>
    <row r="88" s="1" customFormat="1" ht="16.5" customHeight="1">
      <c r="B88" s="44"/>
      <c r="C88" s="219" t="s">
        <v>161</v>
      </c>
      <c r="D88" s="219" t="s">
        <v>144</v>
      </c>
      <c r="E88" s="220" t="s">
        <v>202</v>
      </c>
      <c r="F88" s="221" t="s">
        <v>968</v>
      </c>
      <c r="G88" s="222" t="s">
        <v>204</v>
      </c>
      <c r="H88" s="223">
        <v>242</v>
      </c>
      <c r="I88" s="224"/>
      <c r="J88" s="225">
        <f>ROUND(I88*H88,2)</f>
        <v>0</v>
      </c>
      <c r="K88" s="221" t="s">
        <v>21</v>
      </c>
      <c r="L88" s="70"/>
      <c r="M88" s="226" t="s">
        <v>21</v>
      </c>
      <c r="N88" s="227" t="s">
        <v>45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AR88" s="22" t="s">
        <v>161</v>
      </c>
      <c r="AT88" s="22" t="s">
        <v>144</v>
      </c>
      <c r="AU88" s="22" t="s">
        <v>84</v>
      </c>
      <c r="AY88" s="22" t="s">
        <v>141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82</v>
      </c>
      <c r="BK88" s="230">
        <f>ROUND(I88*H88,2)</f>
        <v>0</v>
      </c>
      <c r="BL88" s="22" t="s">
        <v>161</v>
      </c>
      <c r="BM88" s="22" t="s">
        <v>206</v>
      </c>
    </row>
    <row r="89" s="1" customFormat="1" ht="16.5" customHeight="1">
      <c r="B89" s="44"/>
      <c r="C89" s="219" t="s">
        <v>140</v>
      </c>
      <c r="D89" s="219" t="s">
        <v>144</v>
      </c>
      <c r="E89" s="220" t="s">
        <v>969</v>
      </c>
      <c r="F89" s="221" t="s">
        <v>970</v>
      </c>
      <c r="G89" s="222" t="s">
        <v>213</v>
      </c>
      <c r="H89" s="223">
        <v>23.899999999999999</v>
      </c>
      <c r="I89" s="224"/>
      <c r="J89" s="225">
        <f>ROUND(I89*H89,2)</f>
        <v>0</v>
      </c>
      <c r="K89" s="221" t="s">
        <v>21</v>
      </c>
      <c r="L89" s="70"/>
      <c r="M89" s="226" t="s">
        <v>21</v>
      </c>
      <c r="N89" s="227" t="s">
        <v>45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AR89" s="22" t="s">
        <v>161</v>
      </c>
      <c r="AT89" s="22" t="s">
        <v>144</v>
      </c>
      <c r="AU89" s="22" t="s">
        <v>84</v>
      </c>
      <c r="AY89" s="22" t="s">
        <v>141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82</v>
      </c>
      <c r="BK89" s="230">
        <f>ROUND(I89*H89,2)</f>
        <v>0</v>
      </c>
      <c r="BL89" s="22" t="s">
        <v>161</v>
      </c>
      <c r="BM89" s="22" t="s">
        <v>215</v>
      </c>
    </row>
    <row r="90" s="1" customFormat="1" ht="16.5" customHeight="1">
      <c r="B90" s="44"/>
      <c r="C90" s="219" t="s">
        <v>197</v>
      </c>
      <c r="D90" s="219" t="s">
        <v>144</v>
      </c>
      <c r="E90" s="220" t="s">
        <v>971</v>
      </c>
      <c r="F90" s="221" t="s">
        <v>972</v>
      </c>
      <c r="G90" s="222" t="s">
        <v>213</v>
      </c>
      <c r="H90" s="223">
        <v>10.699999999999999</v>
      </c>
      <c r="I90" s="224"/>
      <c r="J90" s="225">
        <f>ROUND(I90*H90,2)</f>
        <v>0</v>
      </c>
      <c r="K90" s="221" t="s">
        <v>21</v>
      </c>
      <c r="L90" s="70"/>
      <c r="M90" s="226" t="s">
        <v>21</v>
      </c>
      <c r="N90" s="227" t="s">
        <v>45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AR90" s="22" t="s">
        <v>161</v>
      </c>
      <c r="AT90" s="22" t="s">
        <v>144</v>
      </c>
      <c r="AU90" s="22" t="s">
        <v>84</v>
      </c>
      <c r="AY90" s="22" t="s">
        <v>141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82</v>
      </c>
      <c r="BK90" s="230">
        <f>ROUND(I90*H90,2)</f>
        <v>0</v>
      </c>
      <c r="BL90" s="22" t="s">
        <v>161</v>
      </c>
      <c r="BM90" s="22" t="s">
        <v>223</v>
      </c>
    </row>
    <row r="91" s="1" customFormat="1" ht="16.5" customHeight="1">
      <c r="B91" s="44"/>
      <c r="C91" s="235" t="s">
        <v>201</v>
      </c>
      <c r="D91" s="235" t="s">
        <v>270</v>
      </c>
      <c r="E91" s="236" t="s">
        <v>973</v>
      </c>
      <c r="F91" s="237" t="s">
        <v>974</v>
      </c>
      <c r="G91" s="238" t="s">
        <v>213</v>
      </c>
      <c r="H91" s="239">
        <v>10.699999999999999</v>
      </c>
      <c r="I91" s="240"/>
      <c r="J91" s="241">
        <f>ROUND(I91*H91,2)</f>
        <v>0</v>
      </c>
      <c r="K91" s="237" t="s">
        <v>21</v>
      </c>
      <c r="L91" s="242"/>
      <c r="M91" s="243" t="s">
        <v>21</v>
      </c>
      <c r="N91" s="244" t="s">
        <v>45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AR91" s="22" t="s">
        <v>206</v>
      </c>
      <c r="AT91" s="22" t="s">
        <v>270</v>
      </c>
      <c r="AU91" s="22" t="s">
        <v>84</v>
      </c>
      <c r="AY91" s="22" t="s">
        <v>141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82</v>
      </c>
      <c r="BK91" s="230">
        <f>ROUND(I91*H91,2)</f>
        <v>0</v>
      </c>
      <c r="BL91" s="22" t="s">
        <v>161</v>
      </c>
      <c r="BM91" s="22" t="s">
        <v>232</v>
      </c>
    </row>
    <row r="92" s="1" customFormat="1" ht="25.5" customHeight="1">
      <c r="B92" s="44"/>
      <c r="C92" s="219" t="s">
        <v>206</v>
      </c>
      <c r="D92" s="219" t="s">
        <v>144</v>
      </c>
      <c r="E92" s="220" t="s">
        <v>975</v>
      </c>
      <c r="F92" s="221" t="s">
        <v>976</v>
      </c>
      <c r="G92" s="222" t="s">
        <v>213</v>
      </c>
      <c r="H92" s="223">
        <v>312.42000000000002</v>
      </c>
      <c r="I92" s="224"/>
      <c r="J92" s="225">
        <f>ROUND(I92*H92,2)</f>
        <v>0</v>
      </c>
      <c r="K92" s="221" t="s">
        <v>21</v>
      </c>
      <c r="L92" s="70"/>
      <c r="M92" s="226" t="s">
        <v>21</v>
      </c>
      <c r="N92" s="227" t="s">
        <v>45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AR92" s="22" t="s">
        <v>161</v>
      </c>
      <c r="AT92" s="22" t="s">
        <v>144</v>
      </c>
      <c r="AU92" s="22" t="s">
        <v>84</v>
      </c>
      <c r="AY92" s="22" t="s">
        <v>141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82</v>
      </c>
      <c r="BK92" s="230">
        <f>ROUND(I92*H92,2)</f>
        <v>0</v>
      </c>
      <c r="BL92" s="22" t="s">
        <v>161</v>
      </c>
      <c r="BM92" s="22" t="s">
        <v>241</v>
      </c>
    </row>
    <row r="93" s="1" customFormat="1" ht="16.5" customHeight="1">
      <c r="B93" s="44"/>
      <c r="C93" s="219" t="s">
        <v>210</v>
      </c>
      <c r="D93" s="219" t="s">
        <v>144</v>
      </c>
      <c r="E93" s="220" t="s">
        <v>216</v>
      </c>
      <c r="F93" s="221" t="s">
        <v>977</v>
      </c>
      <c r="G93" s="222" t="s">
        <v>213</v>
      </c>
      <c r="H93" s="223">
        <v>323.12</v>
      </c>
      <c r="I93" s="224"/>
      <c r="J93" s="225">
        <f>ROUND(I93*H93,2)</f>
        <v>0</v>
      </c>
      <c r="K93" s="221" t="s">
        <v>21</v>
      </c>
      <c r="L93" s="70"/>
      <c r="M93" s="226" t="s">
        <v>21</v>
      </c>
      <c r="N93" s="227" t="s">
        <v>45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AR93" s="22" t="s">
        <v>161</v>
      </c>
      <c r="AT93" s="22" t="s">
        <v>144</v>
      </c>
      <c r="AU93" s="22" t="s">
        <v>84</v>
      </c>
      <c r="AY93" s="22" t="s">
        <v>141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82</v>
      </c>
      <c r="BK93" s="230">
        <f>ROUND(I93*H93,2)</f>
        <v>0</v>
      </c>
      <c r="BL93" s="22" t="s">
        <v>161</v>
      </c>
      <c r="BM93" s="22" t="s">
        <v>250</v>
      </c>
    </row>
    <row r="94" s="1" customFormat="1" ht="16.5" customHeight="1">
      <c r="B94" s="44"/>
      <c r="C94" s="219" t="s">
        <v>215</v>
      </c>
      <c r="D94" s="219" t="s">
        <v>144</v>
      </c>
      <c r="E94" s="220" t="s">
        <v>224</v>
      </c>
      <c r="F94" s="221" t="s">
        <v>225</v>
      </c>
      <c r="G94" s="222" t="s">
        <v>213</v>
      </c>
      <c r="H94" s="223">
        <v>312.42000000000002</v>
      </c>
      <c r="I94" s="224"/>
      <c r="J94" s="225">
        <f>ROUND(I94*H94,2)</f>
        <v>0</v>
      </c>
      <c r="K94" s="221" t="s">
        <v>21</v>
      </c>
      <c r="L94" s="70"/>
      <c r="M94" s="226" t="s">
        <v>21</v>
      </c>
      <c r="N94" s="227" t="s">
        <v>45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2" t="s">
        <v>161</v>
      </c>
      <c r="AT94" s="22" t="s">
        <v>144</v>
      </c>
      <c r="AU94" s="22" t="s">
        <v>84</v>
      </c>
      <c r="AY94" s="22" t="s">
        <v>141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82</v>
      </c>
      <c r="BK94" s="230">
        <f>ROUND(I94*H94,2)</f>
        <v>0</v>
      </c>
      <c r="BL94" s="22" t="s">
        <v>161</v>
      </c>
      <c r="BM94" s="22" t="s">
        <v>258</v>
      </c>
    </row>
    <row r="95" s="1" customFormat="1" ht="16.5" customHeight="1">
      <c r="B95" s="44"/>
      <c r="C95" s="219" t="s">
        <v>219</v>
      </c>
      <c r="D95" s="219" t="s">
        <v>144</v>
      </c>
      <c r="E95" s="220" t="s">
        <v>978</v>
      </c>
      <c r="F95" s="221" t="s">
        <v>979</v>
      </c>
      <c r="G95" s="222" t="s">
        <v>213</v>
      </c>
      <c r="H95" s="223">
        <v>312.42000000000002</v>
      </c>
      <c r="I95" s="224"/>
      <c r="J95" s="225">
        <f>ROUND(I95*H95,2)</f>
        <v>0</v>
      </c>
      <c r="K95" s="221" t="s">
        <v>21</v>
      </c>
      <c r="L95" s="70"/>
      <c r="M95" s="226" t="s">
        <v>21</v>
      </c>
      <c r="N95" s="227" t="s">
        <v>45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2" t="s">
        <v>161</v>
      </c>
      <c r="AT95" s="22" t="s">
        <v>144</v>
      </c>
      <c r="AU95" s="22" t="s">
        <v>84</v>
      </c>
      <c r="AY95" s="22" t="s">
        <v>141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82</v>
      </c>
      <c r="BK95" s="230">
        <f>ROUND(I95*H95,2)</f>
        <v>0</v>
      </c>
      <c r="BL95" s="22" t="s">
        <v>161</v>
      </c>
      <c r="BM95" s="22" t="s">
        <v>265</v>
      </c>
    </row>
    <row r="96" s="1" customFormat="1" ht="16.5" customHeight="1">
      <c r="B96" s="44"/>
      <c r="C96" s="219" t="s">
        <v>223</v>
      </c>
      <c r="D96" s="219" t="s">
        <v>144</v>
      </c>
      <c r="E96" s="220" t="s">
        <v>980</v>
      </c>
      <c r="F96" s="221" t="s">
        <v>981</v>
      </c>
      <c r="G96" s="222" t="s">
        <v>183</v>
      </c>
      <c r="H96" s="223">
        <v>71.5</v>
      </c>
      <c r="I96" s="224"/>
      <c r="J96" s="225">
        <f>ROUND(I96*H96,2)</f>
        <v>0</v>
      </c>
      <c r="K96" s="221" t="s">
        <v>21</v>
      </c>
      <c r="L96" s="70"/>
      <c r="M96" s="226" t="s">
        <v>21</v>
      </c>
      <c r="N96" s="227" t="s">
        <v>45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2" t="s">
        <v>161</v>
      </c>
      <c r="AT96" s="22" t="s">
        <v>144</v>
      </c>
      <c r="AU96" s="22" t="s">
        <v>84</v>
      </c>
      <c r="AY96" s="22" t="s">
        <v>141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82</v>
      </c>
      <c r="BK96" s="230">
        <f>ROUND(I96*H96,2)</f>
        <v>0</v>
      </c>
      <c r="BL96" s="22" t="s">
        <v>161</v>
      </c>
      <c r="BM96" s="22" t="s">
        <v>274</v>
      </c>
    </row>
    <row r="97" s="1" customFormat="1" ht="16.5" customHeight="1">
      <c r="B97" s="44"/>
      <c r="C97" s="235" t="s">
        <v>227</v>
      </c>
      <c r="D97" s="235" t="s">
        <v>270</v>
      </c>
      <c r="E97" s="236" t="s">
        <v>982</v>
      </c>
      <c r="F97" s="237" t="s">
        <v>983</v>
      </c>
      <c r="G97" s="238" t="s">
        <v>343</v>
      </c>
      <c r="H97" s="239">
        <v>3.7999999999999998</v>
      </c>
      <c r="I97" s="240"/>
      <c r="J97" s="241">
        <f>ROUND(I97*H97,2)</f>
        <v>0</v>
      </c>
      <c r="K97" s="237" t="s">
        <v>21</v>
      </c>
      <c r="L97" s="242"/>
      <c r="M97" s="243" t="s">
        <v>21</v>
      </c>
      <c r="N97" s="244" t="s">
        <v>45</v>
      </c>
      <c r="O97" s="4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22" t="s">
        <v>206</v>
      </c>
      <c r="AT97" s="22" t="s">
        <v>270</v>
      </c>
      <c r="AU97" s="22" t="s">
        <v>84</v>
      </c>
      <c r="AY97" s="22" t="s">
        <v>141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82</v>
      </c>
      <c r="BK97" s="230">
        <f>ROUND(I97*H97,2)</f>
        <v>0</v>
      </c>
      <c r="BL97" s="22" t="s">
        <v>161</v>
      </c>
      <c r="BM97" s="22" t="s">
        <v>282</v>
      </c>
    </row>
    <row r="98" s="1" customFormat="1" ht="16.5" customHeight="1">
      <c r="B98" s="44"/>
      <c r="C98" s="219" t="s">
        <v>232</v>
      </c>
      <c r="D98" s="219" t="s">
        <v>144</v>
      </c>
      <c r="E98" s="220" t="s">
        <v>984</v>
      </c>
      <c r="F98" s="221" t="s">
        <v>985</v>
      </c>
      <c r="G98" s="222" t="s">
        <v>183</v>
      </c>
      <c r="H98" s="223">
        <v>994.39999999999998</v>
      </c>
      <c r="I98" s="224"/>
      <c r="J98" s="225">
        <f>ROUND(I98*H98,2)</f>
        <v>0</v>
      </c>
      <c r="K98" s="221" t="s">
        <v>21</v>
      </c>
      <c r="L98" s="70"/>
      <c r="M98" s="226" t="s">
        <v>21</v>
      </c>
      <c r="N98" s="227" t="s">
        <v>45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2" t="s">
        <v>161</v>
      </c>
      <c r="AT98" s="22" t="s">
        <v>144</v>
      </c>
      <c r="AU98" s="22" t="s">
        <v>84</v>
      </c>
      <c r="AY98" s="22" t="s">
        <v>141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82</v>
      </c>
      <c r="BK98" s="230">
        <f>ROUND(I98*H98,2)</f>
        <v>0</v>
      </c>
      <c r="BL98" s="22" t="s">
        <v>161</v>
      </c>
      <c r="BM98" s="22" t="s">
        <v>290</v>
      </c>
    </row>
    <row r="99" s="1" customFormat="1" ht="25.5" customHeight="1">
      <c r="B99" s="44"/>
      <c r="C99" s="219" t="s">
        <v>10</v>
      </c>
      <c r="D99" s="219" t="s">
        <v>144</v>
      </c>
      <c r="E99" s="220" t="s">
        <v>986</v>
      </c>
      <c r="F99" s="221" t="s">
        <v>987</v>
      </c>
      <c r="G99" s="222" t="s">
        <v>183</v>
      </c>
      <c r="H99" s="223">
        <v>71.5</v>
      </c>
      <c r="I99" s="224"/>
      <c r="J99" s="225">
        <f>ROUND(I99*H99,2)</f>
        <v>0</v>
      </c>
      <c r="K99" s="221" t="s">
        <v>21</v>
      </c>
      <c r="L99" s="70"/>
      <c r="M99" s="226" t="s">
        <v>21</v>
      </c>
      <c r="N99" s="227" t="s">
        <v>45</v>
      </c>
      <c r="O99" s="4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AR99" s="22" t="s">
        <v>161</v>
      </c>
      <c r="AT99" s="22" t="s">
        <v>144</v>
      </c>
      <c r="AU99" s="22" t="s">
        <v>84</v>
      </c>
      <c r="AY99" s="22" t="s">
        <v>141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2" t="s">
        <v>82</v>
      </c>
      <c r="BK99" s="230">
        <f>ROUND(I99*H99,2)</f>
        <v>0</v>
      </c>
      <c r="BL99" s="22" t="s">
        <v>161</v>
      </c>
      <c r="BM99" s="22" t="s">
        <v>299</v>
      </c>
    </row>
    <row r="100" s="1" customFormat="1" ht="25.5" customHeight="1">
      <c r="B100" s="44"/>
      <c r="C100" s="219" t="s">
        <v>241</v>
      </c>
      <c r="D100" s="219" t="s">
        <v>144</v>
      </c>
      <c r="E100" s="220" t="s">
        <v>988</v>
      </c>
      <c r="F100" s="221" t="s">
        <v>989</v>
      </c>
      <c r="G100" s="222" t="s">
        <v>238</v>
      </c>
      <c r="H100" s="223">
        <v>3</v>
      </c>
      <c r="I100" s="224"/>
      <c r="J100" s="225">
        <f>ROUND(I100*H100,2)</f>
        <v>0</v>
      </c>
      <c r="K100" s="221" t="s">
        <v>21</v>
      </c>
      <c r="L100" s="70"/>
      <c r="M100" s="226" t="s">
        <v>21</v>
      </c>
      <c r="N100" s="227" t="s">
        <v>45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2" t="s">
        <v>161</v>
      </c>
      <c r="AT100" s="22" t="s">
        <v>144</v>
      </c>
      <c r="AU100" s="22" t="s">
        <v>84</v>
      </c>
      <c r="AY100" s="22" t="s">
        <v>141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82</v>
      </c>
      <c r="BK100" s="230">
        <f>ROUND(I100*H100,2)</f>
        <v>0</v>
      </c>
      <c r="BL100" s="22" t="s">
        <v>161</v>
      </c>
      <c r="BM100" s="22" t="s">
        <v>308</v>
      </c>
    </row>
    <row r="101" s="1" customFormat="1" ht="25.5" customHeight="1">
      <c r="B101" s="44"/>
      <c r="C101" s="219" t="s">
        <v>246</v>
      </c>
      <c r="D101" s="219" t="s">
        <v>144</v>
      </c>
      <c r="E101" s="220" t="s">
        <v>990</v>
      </c>
      <c r="F101" s="221" t="s">
        <v>991</v>
      </c>
      <c r="G101" s="222" t="s">
        <v>238</v>
      </c>
      <c r="H101" s="223">
        <v>3</v>
      </c>
      <c r="I101" s="224"/>
      <c r="J101" s="225">
        <f>ROUND(I101*H101,2)</f>
        <v>0</v>
      </c>
      <c r="K101" s="221" t="s">
        <v>21</v>
      </c>
      <c r="L101" s="70"/>
      <c r="M101" s="226" t="s">
        <v>21</v>
      </c>
      <c r="N101" s="227" t="s">
        <v>45</v>
      </c>
      <c r="O101" s="4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AR101" s="22" t="s">
        <v>161</v>
      </c>
      <c r="AT101" s="22" t="s">
        <v>144</v>
      </c>
      <c r="AU101" s="22" t="s">
        <v>84</v>
      </c>
      <c r="AY101" s="22" t="s">
        <v>141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22" t="s">
        <v>82</v>
      </c>
      <c r="BK101" s="230">
        <f>ROUND(I101*H101,2)</f>
        <v>0</v>
      </c>
      <c r="BL101" s="22" t="s">
        <v>161</v>
      </c>
      <c r="BM101" s="22" t="s">
        <v>316</v>
      </c>
    </row>
    <row r="102" s="1" customFormat="1" ht="16.5" customHeight="1">
      <c r="B102" s="44"/>
      <c r="C102" s="235" t="s">
        <v>250</v>
      </c>
      <c r="D102" s="235" t="s">
        <v>270</v>
      </c>
      <c r="E102" s="236" t="s">
        <v>992</v>
      </c>
      <c r="F102" s="237" t="s">
        <v>993</v>
      </c>
      <c r="G102" s="238" t="s">
        <v>238</v>
      </c>
      <c r="H102" s="239">
        <v>3</v>
      </c>
      <c r="I102" s="240"/>
      <c r="J102" s="241">
        <f>ROUND(I102*H102,2)</f>
        <v>0</v>
      </c>
      <c r="K102" s="237" t="s">
        <v>21</v>
      </c>
      <c r="L102" s="242"/>
      <c r="M102" s="243" t="s">
        <v>21</v>
      </c>
      <c r="N102" s="244" t="s">
        <v>45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206</v>
      </c>
      <c r="AT102" s="22" t="s">
        <v>270</v>
      </c>
      <c r="AU102" s="22" t="s">
        <v>84</v>
      </c>
      <c r="AY102" s="22" t="s">
        <v>141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82</v>
      </c>
      <c r="BK102" s="230">
        <f>ROUND(I102*H102,2)</f>
        <v>0</v>
      </c>
      <c r="BL102" s="22" t="s">
        <v>161</v>
      </c>
      <c r="BM102" s="22" t="s">
        <v>324</v>
      </c>
    </row>
    <row r="103" s="1" customFormat="1" ht="16.5" customHeight="1">
      <c r="B103" s="44"/>
      <c r="C103" s="219" t="s">
        <v>254</v>
      </c>
      <c r="D103" s="219" t="s">
        <v>144</v>
      </c>
      <c r="E103" s="220" t="s">
        <v>994</v>
      </c>
      <c r="F103" s="221" t="s">
        <v>995</v>
      </c>
      <c r="G103" s="222" t="s">
        <v>238</v>
      </c>
      <c r="H103" s="223">
        <v>3</v>
      </c>
      <c r="I103" s="224"/>
      <c r="J103" s="225">
        <f>ROUND(I103*H103,2)</f>
        <v>0</v>
      </c>
      <c r="K103" s="221" t="s">
        <v>21</v>
      </c>
      <c r="L103" s="70"/>
      <c r="M103" s="226" t="s">
        <v>21</v>
      </c>
      <c r="N103" s="227" t="s">
        <v>45</v>
      </c>
      <c r="O103" s="45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22" t="s">
        <v>161</v>
      </c>
      <c r="AT103" s="22" t="s">
        <v>144</v>
      </c>
      <c r="AU103" s="22" t="s">
        <v>84</v>
      </c>
      <c r="AY103" s="22" t="s">
        <v>141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2" t="s">
        <v>82</v>
      </c>
      <c r="BK103" s="230">
        <f>ROUND(I103*H103,2)</f>
        <v>0</v>
      </c>
      <c r="BL103" s="22" t="s">
        <v>161</v>
      </c>
      <c r="BM103" s="22" t="s">
        <v>330</v>
      </c>
    </row>
    <row r="104" s="10" customFormat="1" ht="29.88" customHeight="1">
      <c r="B104" s="203"/>
      <c r="C104" s="204"/>
      <c r="D104" s="205" t="s">
        <v>73</v>
      </c>
      <c r="E104" s="217" t="s">
        <v>140</v>
      </c>
      <c r="F104" s="217" t="s">
        <v>86</v>
      </c>
      <c r="G104" s="204"/>
      <c r="H104" s="204"/>
      <c r="I104" s="207"/>
      <c r="J104" s="218">
        <f>BK104</f>
        <v>0</v>
      </c>
      <c r="K104" s="204"/>
      <c r="L104" s="209"/>
      <c r="M104" s="210"/>
      <c r="N104" s="211"/>
      <c r="O104" s="211"/>
      <c r="P104" s="212">
        <f>SUM(P105:P119)</f>
        <v>0</v>
      </c>
      <c r="Q104" s="211"/>
      <c r="R104" s="212">
        <f>SUM(R105:R119)</f>
        <v>0</v>
      </c>
      <c r="S104" s="211"/>
      <c r="T104" s="213">
        <f>SUM(T105:T119)</f>
        <v>0</v>
      </c>
      <c r="AR104" s="214" t="s">
        <v>82</v>
      </c>
      <c r="AT104" s="215" t="s">
        <v>73</v>
      </c>
      <c r="AU104" s="215" t="s">
        <v>82</v>
      </c>
      <c r="AY104" s="214" t="s">
        <v>141</v>
      </c>
      <c r="BK104" s="216">
        <f>SUM(BK105:BK119)</f>
        <v>0</v>
      </c>
    </row>
    <row r="105" s="1" customFormat="1" ht="16.5" customHeight="1">
      <c r="B105" s="44"/>
      <c r="C105" s="219" t="s">
        <v>258</v>
      </c>
      <c r="D105" s="219" t="s">
        <v>144</v>
      </c>
      <c r="E105" s="220" t="s">
        <v>247</v>
      </c>
      <c r="F105" s="221" t="s">
        <v>996</v>
      </c>
      <c r="G105" s="222" t="s">
        <v>183</v>
      </c>
      <c r="H105" s="223">
        <v>994.39999999999998</v>
      </c>
      <c r="I105" s="224"/>
      <c r="J105" s="225">
        <f>ROUND(I105*H105,2)</f>
        <v>0</v>
      </c>
      <c r="K105" s="221" t="s">
        <v>21</v>
      </c>
      <c r="L105" s="70"/>
      <c r="M105" s="226" t="s">
        <v>21</v>
      </c>
      <c r="N105" s="227" t="s">
        <v>45</v>
      </c>
      <c r="O105" s="4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22" t="s">
        <v>161</v>
      </c>
      <c r="AT105" s="22" t="s">
        <v>144</v>
      </c>
      <c r="AU105" s="22" t="s">
        <v>84</v>
      </c>
      <c r="AY105" s="22" t="s">
        <v>141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82</v>
      </c>
      <c r="BK105" s="230">
        <f>ROUND(I105*H105,2)</f>
        <v>0</v>
      </c>
      <c r="BL105" s="22" t="s">
        <v>161</v>
      </c>
      <c r="BM105" s="22" t="s">
        <v>336</v>
      </c>
    </row>
    <row r="106" s="1" customFormat="1" ht="16.5" customHeight="1">
      <c r="B106" s="44"/>
      <c r="C106" s="219" t="s">
        <v>9</v>
      </c>
      <c r="D106" s="219" t="s">
        <v>144</v>
      </c>
      <c r="E106" s="220" t="s">
        <v>997</v>
      </c>
      <c r="F106" s="221" t="s">
        <v>998</v>
      </c>
      <c r="G106" s="222" t="s">
        <v>183</v>
      </c>
      <c r="H106" s="223">
        <v>13.5</v>
      </c>
      <c r="I106" s="224"/>
      <c r="J106" s="225">
        <f>ROUND(I106*H106,2)</f>
        <v>0</v>
      </c>
      <c r="K106" s="221" t="s">
        <v>21</v>
      </c>
      <c r="L106" s="70"/>
      <c r="M106" s="226" t="s">
        <v>21</v>
      </c>
      <c r="N106" s="227" t="s">
        <v>45</v>
      </c>
      <c r="O106" s="4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2" t="s">
        <v>161</v>
      </c>
      <c r="AT106" s="22" t="s">
        <v>144</v>
      </c>
      <c r="AU106" s="22" t="s">
        <v>84</v>
      </c>
      <c r="AY106" s="22" t="s">
        <v>141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" t="s">
        <v>82</v>
      </c>
      <c r="BK106" s="230">
        <f>ROUND(I106*H106,2)</f>
        <v>0</v>
      </c>
      <c r="BL106" s="22" t="s">
        <v>161</v>
      </c>
      <c r="BM106" s="22" t="s">
        <v>345</v>
      </c>
    </row>
    <row r="107" s="1" customFormat="1" ht="16.5" customHeight="1">
      <c r="B107" s="44"/>
      <c r="C107" s="219" t="s">
        <v>265</v>
      </c>
      <c r="D107" s="219" t="s">
        <v>144</v>
      </c>
      <c r="E107" s="220" t="s">
        <v>259</v>
      </c>
      <c r="F107" s="221" t="s">
        <v>999</v>
      </c>
      <c r="G107" s="222" t="s">
        <v>183</v>
      </c>
      <c r="H107" s="223">
        <v>714.5</v>
      </c>
      <c r="I107" s="224"/>
      <c r="J107" s="225">
        <f>ROUND(I107*H107,2)</f>
        <v>0</v>
      </c>
      <c r="K107" s="221" t="s">
        <v>21</v>
      </c>
      <c r="L107" s="70"/>
      <c r="M107" s="226" t="s">
        <v>21</v>
      </c>
      <c r="N107" s="227" t="s">
        <v>45</v>
      </c>
      <c r="O107" s="4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2" t="s">
        <v>161</v>
      </c>
      <c r="AT107" s="22" t="s">
        <v>144</v>
      </c>
      <c r="AU107" s="22" t="s">
        <v>84</v>
      </c>
      <c r="AY107" s="22" t="s">
        <v>141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" t="s">
        <v>82</v>
      </c>
      <c r="BK107" s="230">
        <f>ROUND(I107*H107,2)</f>
        <v>0</v>
      </c>
      <c r="BL107" s="22" t="s">
        <v>161</v>
      </c>
      <c r="BM107" s="22" t="s">
        <v>353</v>
      </c>
    </row>
    <row r="108" s="1" customFormat="1" ht="25.5" customHeight="1">
      <c r="B108" s="44"/>
      <c r="C108" s="219" t="s">
        <v>269</v>
      </c>
      <c r="D108" s="219" t="s">
        <v>144</v>
      </c>
      <c r="E108" s="220" t="s">
        <v>1000</v>
      </c>
      <c r="F108" s="221" t="s">
        <v>1001</v>
      </c>
      <c r="G108" s="222" t="s">
        <v>183</v>
      </c>
      <c r="H108" s="223">
        <v>11.279999999999999</v>
      </c>
      <c r="I108" s="224"/>
      <c r="J108" s="225">
        <f>ROUND(I108*H108,2)</f>
        <v>0</v>
      </c>
      <c r="K108" s="221" t="s">
        <v>21</v>
      </c>
      <c r="L108" s="70"/>
      <c r="M108" s="226" t="s">
        <v>21</v>
      </c>
      <c r="N108" s="227" t="s">
        <v>45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2" t="s">
        <v>161</v>
      </c>
      <c r="AT108" s="22" t="s">
        <v>144</v>
      </c>
      <c r="AU108" s="22" t="s">
        <v>84</v>
      </c>
      <c r="AY108" s="22" t="s">
        <v>141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82</v>
      </c>
      <c r="BK108" s="230">
        <f>ROUND(I108*H108,2)</f>
        <v>0</v>
      </c>
      <c r="BL108" s="22" t="s">
        <v>161</v>
      </c>
      <c r="BM108" s="22" t="s">
        <v>361</v>
      </c>
    </row>
    <row r="109" s="1" customFormat="1" ht="16.5" customHeight="1">
      <c r="B109" s="44"/>
      <c r="C109" s="235" t="s">
        <v>274</v>
      </c>
      <c r="D109" s="235" t="s">
        <v>270</v>
      </c>
      <c r="E109" s="236" t="s">
        <v>1002</v>
      </c>
      <c r="F109" s="237" t="s">
        <v>1003</v>
      </c>
      <c r="G109" s="238" t="s">
        <v>230</v>
      </c>
      <c r="H109" s="239">
        <v>4.7960000000000003</v>
      </c>
      <c r="I109" s="240"/>
      <c r="J109" s="241">
        <f>ROUND(I109*H109,2)</f>
        <v>0</v>
      </c>
      <c r="K109" s="237" t="s">
        <v>21</v>
      </c>
      <c r="L109" s="242"/>
      <c r="M109" s="243" t="s">
        <v>21</v>
      </c>
      <c r="N109" s="244" t="s">
        <v>45</v>
      </c>
      <c r="O109" s="4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AR109" s="22" t="s">
        <v>206</v>
      </c>
      <c r="AT109" s="22" t="s">
        <v>270</v>
      </c>
      <c r="AU109" s="22" t="s">
        <v>84</v>
      </c>
      <c r="AY109" s="22" t="s">
        <v>141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2" t="s">
        <v>82</v>
      </c>
      <c r="BK109" s="230">
        <f>ROUND(I109*H109,2)</f>
        <v>0</v>
      </c>
      <c r="BL109" s="22" t="s">
        <v>161</v>
      </c>
      <c r="BM109" s="22" t="s">
        <v>369</v>
      </c>
    </row>
    <row r="110" s="1" customFormat="1" ht="25.5" customHeight="1">
      <c r="B110" s="44"/>
      <c r="C110" s="219" t="s">
        <v>278</v>
      </c>
      <c r="D110" s="219" t="s">
        <v>144</v>
      </c>
      <c r="E110" s="220" t="s">
        <v>266</v>
      </c>
      <c r="F110" s="221" t="s">
        <v>1004</v>
      </c>
      <c r="G110" s="222" t="s">
        <v>183</v>
      </c>
      <c r="H110" s="223">
        <v>644.36000000000001</v>
      </c>
      <c r="I110" s="224"/>
      <c r="J110" s="225">
        <f>ROUND(I110*H110,2)</f>
        <v>0</v>
      </c>
      <c r="K110" s="221" t="s">
        <v>21</v>
      </c>
      <c r="L110" s="70"/>
      <c r="M110" s="226" t="s">
        <v>21</v>
      </c>
      <c r="N110" s="227" t="s">
        <v>45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161</v>
      </c>
      <c r="AT110" s="22" t="s">
        <v>144</v>
      </c>
      <c r="AU110" s="22" t="s">
        <v>84</v>
      </c>
      <c r="AY110" s="22" t="s">
        <v>141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82</v>
      </c>
      <c r="BK110" s="230">
        <f>ROUND(I110*H110,2)</f>
        <v>0</v>
      </c>
      <c r="BL110" s="22" t="s">
        <v>161</v>
      </c>
      <c r="BM110" s="22" t="s">
        <v>377</v>
      </c>
    </row>
    <row r="111" s="1" customFormat="1" ht="16.5" customHeight="1">
      <c r="B111" s="44"/>
      <c r="C111" s="235" t="s">
        <v>282</v>
      </c>
      <c r="D111" s="235" t="s">
        <v>270</v>
      </c>
      <c r="E111" s="236" t="s">
        <v>1005</v>
      </c>
      <c r="F111" s="237" t="s">
        <v>1006</v>
      </c>
      <c r="G111" s="238" t="s">
        <v>230</v>
      </c>
      <c r="H111" s="239">
        <v>126.39400000000001</v>
      </c>
      <c r="I111" s="240"/>
      <c r="J111" s="241">
        <f>ROUND(I111*H111,2)</f>
        <v>0</v>
      </c>
      <c r="K111" s="237" t="s">
        <v>21</v>
      </c>
      <c r="L111" s="242"/>
      <c r="M111" s="243" t="s">
        <v>21</v>
      </c>
      <c r="N111" s="244" t="s">
        <v>45</v>
      </c>
      <c r="O111" s="45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AR111" s="22" t="s">
        <v>206</v>
      </c>
      <c r="AT111" s="22" t="s">
        <v>270</v>
      </c>
      <c r="AU111" s="22" t="s">
        <v>84</v>
      </c>
      <c r="AY111" s="22" t="s">
        <v>141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82</v>
      </c>
      <c r="BK111" s="230">
        <f>ROUND(I111*H111,2)</f>
        <v>0</v>
      </c>
      <c r="BL111" s="22" t="s">
        <v>161</v>
      </c>
      <c r="BM111" s="22" t="s">
        <v>387</v>
      </c>
    </row>
    <row r="112" s="1" customFormat="1" ht="16.5" customHeight="1">
      <c r="B112" s="44"/>
      <c r="C112" s="219" t="s">
        <v>286</v>
      </c>
      <c r="D112" s="219" t="s">
        <v>144</v>
      </c>
      <c r="E112" s="220" t="s">
        <v>279</v>
      </c>
      <c r="F112" s="221" t="s">
        <v>1007</v>
      </c>
      <c r="G112" s="222" t="s">
        <v>183</v>
      </c>
      <c r="H112" s="223">
        <v>111.40000000000001</v>
      </c>
      <c r="I112" s="224"/>
      <c r="J112" s="225">
        <f>ROUND(I112*H112,2)</f>
        <v>0</v>
      </c>
      <c r="K112" s="221" t="s">
        <v>21</v>
      </c>
      <c r="L112" s="70"/>
      <c r="M112" s="226" t="s">
        <v>21</v>
      </c>
      <c r="N112" s="227" t="s">
        <v>45</v>
      </c>
      <c r="O112" s="45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AR112" s="22" t="s">
        <v>161</v>
      </c>
      <c r="AT112" s="22" t="s">
        <v>144</v>
      </c>
      <c r="AU112" s="22" t="s">
        <v>84</v>
      </c>
      <c r="AY112" s="22" t="s">
        <v>141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82</v>
      </c>
      <c r="BK112" s="230">
        <f>ROUND(I112*H112,2)</f>
        <v>0</v>
      </c>
      <c r="BL112" s="22" t="s">
        <v>161</v>
      </c>
      <c r="BM112" s="22" t="s">
        <v>395</v>
      </c>
    </row>
    <row r="113" s="1" customFormat="1" ht="16.5" customHeight="1">
      <c r="B113" s="44"/>
      <c r="C113" s="235" t="s">
        <v>290</v>
      </c>
      <c r="D113" s="235" t="s">
        <v>270</v>
      </c>
      <c r="E113" s="236" t="s">
        <v>1008</v>
      </c>
      <c r="F113" s="237" t="s">
        <v>1009</v>
      </c>
      <c r="G113" s="238" t="s">
        <v>230</v>
      </c>
      <c r="H113" s="239">
        <v>14.204000000000001</v>
      </c>
      <c r="I113" s="240"/>
      <c r="J113" s="241">
        <f>ROUND(I113*H113,2)</f>
        <v>0</v>
      </c>
      <c r="K113" s="237" t="s">
        <v>21</v>
      </c>
      <c r="L113" s="242"/>
      <c r="M113" s="243" t="s">
        <v>21</v>
      </c>
      <c r="N113" s="244" t="s">
        <v>45</v>
      </c>
      <c r="O113" s="45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AR113" s="22" t="s">
        <v>206</v>
      </c>
      <c r="AT113" s="22" t="s">
        <v>270</v>
      </c>
      <c r="AU113" s="22" t="s">
        <v>84</v>
      </c>
      <c r="AY113" s="22" t="s">
        <v>141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2" t="s">
        <v>82</v>
      </c>
      <c r="BK113" s="230">
        <f>ROUND(I113*H113,2)</f>
        <v>0</v>
      </c>
      <c r="BL113" s="22" t="s">
        <v>161</v>
      </c>
      <c r="BM113" s="22" t="s">
        <v>405</v>
      </c>
    </row>
    <row r="114" s="1" customFormat="1" ht="16.5" customHeight="1">
      <c r="B114" s="44"/>
      <c r="C114" s="219" t="s">
        <v>294</v>
      </c>
      <c r="D114" s="219" t="s">
        <v>144</v>
      </c>
      <c r="E114" s="220" t="s">
        <v>1010</v>
      </c>
      <c r="F114" s="221" t="s">
        <v>1011</v>
      </c>
      <c r="G114" s="222" t="s">
        <v>183</v>
      </c>
      <c r="H114" s="223">
        <v>230.19999999999999</v>
      </c>
      <c r="I114" s="224"/>
      <c r="J114" s="225">
        <f>ROUND(I114*H114,2)</f>
        <v>0</v>
      </c>
      <c r="K114" s="221" t="s">
        <v>21</v>
      </c>
      <c r="L114" s="70"/>
      <c r="M114" s="226" t="s">
        <v>21</v>
      </c>
      <c r="N114" s="227" t="s">
        <v>45</v>
      </c>
      <c r="O114" s="4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2" t="s">
        <v>161</v>
      </c>
      <c r="AT114" s="22" t="s">
        <v>144</v>
      </c>
      <c r="AU114" s="22" t="s">
        <v>84</v>
      </c>
      <c r="AY114" s="22" t="s">
        <v>141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82</v>
      </c>
      <c r="BK114" s="230">
        <f>ROUND(I114*H114,2)</f>
        <v>0</v>
      </c>
      <c r="BL114" s="22" t="s">
        <v>161</v>
      </c>
      <c r="BM114" s="22" t="s">
        <v>416</v>
      </c>
    </row>
    <row r="115" s="1" customFormat="1" ht="16.5" customHeight="1">
      <c r="B115" s="44"/>
      <c r="C115" s="235" t="s">
        <v>299</v>
      </c>
      <c r="D115" s="235" t="s">
        <v>270</v>
      </c>
      <c r="E115" s="236" t="s">
        <v>1012</v>
      </c>
      <c r="F115" s="237" t="s">
        <v>1013</v>
      </c>
      <c r="G115" s="238" t="s">
        <v>183</v>
      </c>
      <c r="H115" s="239">
        <v>55</v>
      </c>
      <c r="I115" s="240"/>
      <c r="J115" s="241">
        <f>ROUND(I115*H115,2)</f>
        <v>0</v>
      </c>
      <c r="K115" s="237" t="s">
        <v>21</v>
      </c>
      <c r="L115" s="242"/>
      <c r="M115" s="243" t="s">
        <v>21</v>
      </c>
      <c r="N115" s="244" t="s">
        <v>45</v>
      </c>
      <c r="O115" s="45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AR115" s="22" t="s">
        <v>206</v>
      </c>
      <c r="AT115" s="22" t="s">
        <v>270</v>
      </c>
      <c r="AU115" s="22" t="s">
        <v>84</v>
      </c>
      <c r="AY115" s="22" t="s">
        <v>141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2" t="s">
        <v>82</v>
      </c>
      <c r="BK115" s="230">
        <f>ROUND(I115*H115,2)</f>
        <v>0</v>
      </c>
      <c r="BL115" s="22" t="s">
        <v>161</v>
      </c>
      <c r="BM115" s="22" t="s">
        <v>1014</v>
      </c>
    </row>
    <row r="116" s="1" customFormat="1" ht="25.5" customHeight="1">
      <c r="B116" s="44"/>
      <c r="C116" s="219" t="s">
        <v>303</v>
      </c>
      <c r="D116" s="219" t="s">
        <v>144</v>
      </c>
      <c r="E116" s="220" t="s">
        <v>287</v>
      </c>
      <c r="F116" s="221" t="s">
        <v>1015</v>
      </c>
      <c r="G116" s="222" t="s">
        <v>183</v>
      </c>
      <c r="H116" s="223">
        <v>9.3000000000000007</v>
      </c>
      <c r="I116" s="224"/>
      <c r="J116" s="225">
        <f>ROUND(I116*H116,2)</f>
        <v>0</v>
      </c>
      <c r="K116" s="221" t="s">
        <v>21</v>
      </c>
      <c r="L116" s="70"/>
      <c r="M116" s="226" t="s">
        <v>21</v>
      </c>
      <c r="N116" s="227" t="s">
        <v>45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161</v>
      </c>
      <c r="AT116" s="22" t="s">
        <v>144</v>
      </c>
      <c r="AU116" s="22" t="s">
        <v>84</v>
      </c>
      <c r="AY116" s="22" t="s">
        <v>141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82</v>
      </c>
      <c r="BK116" s="230">
        <f>ROUND(I116*H116,2)</f>
        <v>0</v>
      </c>
      <c r="BL116" s="22" t="s">
        <v>161</v>
      </c>
      <c r="BM116" s="22" t="s">
        <v>1016</v>
      </c>
    </row>
    <row r="117" s="1" customFormat="1" ht="16.5" customHeight="1">
      <c r="B117" s="44"/>
      <c r="C117" s="235" t="s">
        <v>308</v>
      </c>
      <c r="D117" s="235" t="s">
        <v>270</v>
      </c>
      <c r="E117" s="236" t="s">
        <v>291</v>
      </c>
      <c r="F117" s="237" t="s">
        <v>1017</v>
      </c>
      <c r="G117" s="238" t="s">
        <v>183</v>
      </c>
      <c r="H117" s="239">
        <v>6.0599999999999996</v>
      </c>
      <c r="I117" s="240"/>
      <c r="J117" s="241">
        <f>ROUND(I117*H117,2)</f>
        <v>0</v>
      </c>
      <c r="K117" s="237" t="s">
        <v>21</v>
      </c>
      <c r="L117" s="242"/>
      <c r="M117" s="243" t="s">
        <v>21</v>
      </c>
      <c r="N117" s="244" t="s">
        <v>45</v>
      </c>
      <c r="O117" s="45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AR117" s="22" t="s">
        <v>206</v>
      </c>
      <c r="AT117" s="22" t="s">
        <v>270</v>
      </c>
      <c r="AU117" s="22" t="s">
        <v>84</v>
      </c>
      <c r="AY117" s="22" t="s">
        <v>141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82</v>
      </c>
      <c r="BK117" s="230">
        <f>ROUND(I117*H117,2)</f>
        <v>0</v>
      </c>
      <c r="BL117" s="22" t="s">
        <v>161</v>
      </c>
      <c r="BM117" s="22" t="s">
        <v>844</v>
      </c>
    </row>
    <row r="118" s="1" customFormat="1" ht="16.5" customHeight="1">
      <c r="B118" s="44"/>
      <c r="C118" s="235" t="s">
        <v>312</v>
      </c>
      <c r="D118" s="235" t="s">
        <v>270</v>
      </c>
      <c r="E118" s="236" t="s">
        <v>295</v>
      </c>
      <c r="F118" s="237" t="s">
        <v>1018</v>
      </c>
      <c r="G118" s="238" t="s">
        <v>183</v>
      </c>
      <c r="H118" s="239">
        <v>3.3300000000000001</v>
      </c>
      <c r="I118" s="240"/>
      <c r="J118" s="241">
        <f>ROUND(I118*H118,2)</f>
        <v>0</v>
      </c>
      <c r="K118" s="237" t="s">
        <v>21</v>
      </c>
      <c r="L118" s="242"/>
      <c r="M118" s="243" t="s">
        <v>21</v>
      </c>
      <c r="N118" s="244" t="s">
        <v>45</v>
      </c>
      <c r="O118" s="45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AR118" s="22" t="s">
        <v>206</v>
      </c>
      <c r="AT118" s="22" t="s">
        <v>270</v>
      </c>
      <c r="AU118" s="22" t="s">
        <v>84</v>
      </c>
      <c r="AY118" s="22" t="s">
        <v>141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2" t="s">
        <v>82</v>
      </c>
      <c r="BK118" s="230">
        <f>ROUND(I118*H118,2)</f>
        <v>0</v>
      </c>
      <c r="BL118" s="22" t="s">
        <v>161</v>
      </c>
      <c r="BM118" s="22" t="s">
        <v>1019</v>
      </c>
    </row>
    <row r="119" s="1" customFormat="1" ht="16.5" customHeight="1">
      <c r="B119" s="44"/>
      <c r="C119" s="219" t="s">
        <v>316</v>
      </c>
      <c r="D119" s="219" t="s">
        <v>144</v>
      </c>
      <c r="E119" s="220" t="s">
        <v>1020</v>
      </c>
      <c r="F119" s="221" t="s">
        <v>1021</v>
      </c>
      <c r="G119" s="222" t="s">
        <v>183</v>
      </c>
      <c r="H119" s="223">
        <v>216.69999999999999</v>
      </c>
      <c r="I119" s="224"/>
      <c r="J119" s="225">
        <f>ROUND(I119*H119,2)</f>
        <v>0</v>
      </c>
      <c r="K119" s="221" t="s">
        <v>21</v>
      </c>
      <c r="L119" s="70"/>
      <c r="M119" s="226" t="s">
        <v>21</v>
      </c>
      <c r="N119" s="227" t="s">
        <v>45</v>
      </c>
      <c r="O119" s="45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AR119" s="22" t="s">
        <v>161</v>
      </c>
      <c r="AT119" s="22" t="s">
        <v>144</v>
      </c>
      <c r="AU119" s="22" t="s">
        <v>84</v>
      </c>
      <c r="AY119" s="22" t="s">
        <v>141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2" t="s">
        <v>82</v>
      </c>
      <c r="BK119" s="230">
        <f>ROUND(I119*H119,2)</f>
        <v>0</v>
      </c>
      <c r="BL119" s="22" t="s">
        <v>161</v>
      </c>
      <c r="BM119" s="22" t="s">
        <v>1022</v>
      </c>
    </row>
    <row r="120" s="10" customFormat="1" ht="29.88" customHeight="1">
      <c r="B120" s="203"/>
      <c r="C120" s="204"/>
      <c r="D120" s="205" t="s">
        <v>73</v>
      </c>
      <c r="E120" s="217" t="s">
        <v>206</v>
      </c>
      <c r="F120" s="217" t="s">
        <v>298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SUM(P121:P122)</f>
        <v>0</v>
      </c>
      <c r="Q120" s="211"/>
      <c r="R120" s="212">
        <f>SUM(R121:R122)</f>
        <v>0</v>
      </c>
      <c r="S120" s="211"/>
      <c r="T120" s="213">
        <f>SUM(T121:T122)</f>
        <v>0</v>
      </c>
      <c r="AR120" s="214" t="s">
        <v>82</v>
      </c>
      <c r="AT120" s="215" t="s">
        <v>73</v>
      </c>
      <c r="AU120" s="215" t="s">
        <v>82</v>
      </c>
      <c r="AY120" s="214" t="s">
        <v>141</v>
      </c>
      <c r="BK120" s="216">
        <f>SUM(BK121:BK122)</f>
        <v>0</v>
      </c>
    </row>
    <row r="121" s="1" customFormat="1" ht="16.5" customHeight="1">
      <c r="B121" s="44"/>
      <c r="C121" s="219" t="s">
        <v>320</v>
      </c>
      <c r="D121" s="219" t="s">
        <v>144</v>
      </c>
      <c r="E121" s="220" t="s">
        <v>1023</v>
      </c>
      <c r="F121" s="221" t="s">
        <v>1024</v>
      </c>
      <c r="G121" s="222" t="s">
        <v>238</v>
      </c>
      <c r="H121" s="223">
        <v>3</v>
      </c>
      <c r="I121" s="224"/>
      <c r="J121" s="225">
        <f>ROUND(I121*H121,2)</f>
        <v>0</v>
      </c>
      <c r="K121" s="221" t="s">
        <v>21</v>
      </c>
      <c r="L121" s="70"/>
      <c r="M121" s="226" t="s">
        <v>21</v>
      </c>
      <c r="N121" s="227" t="s">
        <v>45</v>
      </c>
      <c r="O121" s="45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AR121" s="22" t="s">
        <v>161</v>
      </c>
      <c r="AT121" s="22" t="s">
        <v>144</v>
      </c>
      <c r="AU121" s="22" t="s">
        <v>84</v>
      </c>
      <c r="AY121" s="22" t="s">
        <v>141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2" t="s">
        <v>82</v>
      </c>
      <c r="BK121" s="230">
        <f>ROUND(I121*H121,2)</f>
        <v>0</v>
      </c>
      <c r="BL121" s="22" t="s">
        <v>161</v>
      </c>
      <c r="BM121" s="22" t="s">
        <v>1025</v>
      </c>
    </row>
    <row r="122" s="1" customFormat="1" ht="16.5" customHeight="1">
      <c r="B122" s="44"/>
      <c r="C122" s="219" t="s">
        <v>324</v>
      </c>
      <c r="D122" s="219" t="s">
        <v>144</v>
      </c>
      <c r="E122" s="220" t="s">
        <v>300</v>
      </c>
      <c r="F122" s="221" t="s">
        <v>301</v>
      </c>
      <c r="G122" s="222" t="s">
        <v>238</v>
      </c>
      <c r="H122" s="223">
        <v>4</v>
      </c>
      <c r="I122" s="224"/>
      <c r="J122" s="225">
        <f>ROUND(I122*H122,2)</f>
        <v>0</v>
      </c>
      <c r="K122" s="221" t="s">
        <v>21</v>
      </c>
      <c r="L122" s="70"/>
      <c r="M122" s="226" t="s">
        <v>21</v>
      </c>
      <c r="N122" s="227" t="s">
        <v>45</v>
      </c>
      <c r="O122" s="45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AR122" s="22" t="s">
        <v>161</v>
      </c>
      <c r="AT122" s="22" t="s">
        <v>144</v>
      </c>
      <c r="AU122" s="22" t="s">
        <v>84</v>
      </c>
      <c r="AY122" s="22" t="s">
        <v>141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2" t="s">
        <v>82</v>
      </c>
      <c r="BK122" s="230">
        <f>ROUND(I122*H122,2)</f>
        <v>0</v>
      </c>
      <c r="BL122" s="22" t="s">
        <v>161</v>
      </c>
      <c r="BM122" s="22" t="s">
        <v>1026</v>
      </c>
    </row>
    <row r="123" s="10" customFormat="1" ht="29.88" customHeight="1">
      <c r="B123" s="203"/>
      <c r="C123" s="204"/>
      <c r="D123" s="205" t="s">
        <v>73</v>
      </c>
      <c r="E123" s="217" t="s">
        <v>210</v>
      </c>
      <c r="F123" s="217" t="s">
        <v>767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SUM(P124:P131)</f>
        <v>0</v>
      </c>
      <c r="Q123" s="211"/>
      <c r="R123" s="212">
        <f>SUM(R124:R131)</f>
        <v>0</v>
      </c>
      <c r="S123" s="211"/>
      <c r="T123" s="213">
        <f>SUM(T124:T131)</f>
        <v>0</v>
      </c>
      <c r="AR123" s="214" t="s">
        <v>82</v>
      </c>
      <c r="AT123" s="215" t="s">
        <v>73</v>
      </c>
      <c r="AU123" s="215" t="s">
        <v>82</v>
      </c>
      <c r="AY123" s="214" t="s">
        <v>141</v>
      </c>
      <c r="BK123" s="216">
        <f>SUM(BK124:BK131)</f>
        <v>0</v>
      </c>
    </row>
    <row r="124" s="1" customFormat="1" ht="25.5" customHeight="1">
      <c r="B124" s="44"/>
      <c r="C124" s="219" t="s">
        <v>328</v>
      </c>
      <c r="D124" s="219" t="s">
        <v>144</v>
      </c>
      <c r="E124" s="220" t="s">
        <v>1027</v>
      </c>
      <c r="F124" s="221" t="s">
        <v>1028</v>
      </c>
      <c r="G124" s="222" t="s">
        <v>238</v>
      </c>
      <c r="H124" s="223">
        <v>2</v>
      </c>
      <c r="I124" s="224"/>
      <c r="J124" s="225">
        <f>ROUND(I124*H124,2)</f>
        <v>0</v>
      </c>
      <c r="K124" s="221" t="s">
        <v>21</v>
      </c>
      <c r="L124" s="70"/>
      <c r="M124" s="226" t="s">
        <v>21</v>
      </c>
      <c r="N124" s="227" t="s">
        <v>45</v>
      </c>
      <c r="O124" s="45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AR124" s="22" t="s">
        <v>161</v>
      </c>
      <c r="AT124" s="22" t="s">
        <v>144</v>
      </c>
      <c r="AU124" s="22" t="s">
        <v>84</v>
      </c>
      <c r="AY124" s="22" t="s">
        <v>141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82</v>
      </c>
      <c r="BK124" s="230">
        <f>ROUND(I124*H124,2)</f>
        <v>0</v>
      </c>
      <c r="BL124" s="22" t="s">
        <v>161</v>
      </c>
      <c r="BM124" s="22" t="s">
        <v>1029</v>
      </c>
    </row>
    <row r="125" s="1" customFormat="1" ht="16.5" customHeight="1">
      <c r="B125" s="44"/>
      <c r="C125" s="235" t="s">
        <v>330</v>
      </c>
      <c r="D125" s="235" t="s">
        <v>270</v>
      </c>
      <c r="E125" s="236" t="s">
        <v>1030</v>
      </c>
      <c r="F125" s="237" t="s">
        <v>1031</v>
      </c>
      <c r="G125" s="238" t="s">
        <v>238</v>
      </c>
      <c r="H125" s="239">
        <v>2</v>
      </c>
      <c r="I125" s="240"/>
      <c r="J125" s="241">
        <f>ROUND(I125*H125,2)</f>
        <v>0</v>
      </c>
      <c r="K125" s="237" t="s">
        <v>21</v>
      </c>
      <c r="L125" s="242"/>
      <c r="M125" s="243" t="s">
        <v>21</v>
      </c>
      <c r="N125" s="244" t="s">
        <v>45</v>
      </c>
      <c r="O125" s="45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AR125" s="22" t="s">
        <v>206</v>
      </c>
      <c r="AT125" s="22" t="s">
        <v>270</v>
      </c>
      <c r="AU125" s="22" t="s">
        <v>84</v>
      </c>
      <c r="AY125" s="22" t="s">
        <v>141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82</v>
      </c>
      <c r="BK125" s="230">
        <f>ROUND(I125*H125,2)</f>
        <v>0</v>
      </c>
      <c r="BL125" s="22" t="s">
        <v>161</v>
      </c>
      <c r="BM125" s="22" t="s">
        <v>1032</v>
      </c>
    </row>
    <row r="126" s="1" customFormat="1" ht="16.5" customHeight="1">
      <c r="B126" s="44"/>
      <c r="C126" s="235" t="s">
        <v>334</v>
      </c>
      <c r="D126" s="235" t="s">
        <v>270</v>
      </c>
      <c r="E126" s="236" t="s">
        <v>1033</v>
      </c>
      <c r="F126" s="237" t="s">
        <v>1034</v>
      </c>
      <c r="G126" s="238" t="s">
        <v>204</v>
      </c>
      <c r="H126" s="239">
        <v>5</v>
      </c>
      <c r="I126" s="240"/>
      <c r="J126" s="241">
        <f>ROUND(I126*H126,2)</f>
        <v>0</v>
      </c>
      <c r="K126" s="237" t="s">
        <v>21</v>
      </c>
      <c r="L126" s="242"/>
      <c r="M126" s="243" t="s">
        <v>21</v>
      </c>
      <c r="N126" s="244" t="s">
        <v>45</v>
      </c>
      <c r="O126" s="45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AR126" s="22" t="s">
        <v>206</v>
      </c>
      <c r="AT126" s="22" t="s">
        <v>270</v>
      </c>
      <c r="AU126" s="22" t="s">
        <v>84</v>
      </c>
      <c r="AY126" s="22" t="s">
        <v>141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2" t="s">
        <v>82</v>
      </c>
      <c r="BK126" s="230">
        <f>ROUND(I126*H126,2)</f>
        <v>0</v>
      </c>
      <c r="BL126" s="22" t="s">
        <v>161</v>
      </c>
      <c r="BM126" s="22" t="s">
        <v>1035</v>
      </c>
    </row>
    <row r="127" s="1" customFormat="1" ht="16.5" customHeight="1">
      <c r="B127" s="44"/>
      <c r="C127" s="235" t="s">
        <v>336</v>
      </c>
      <c r="D127" s="235" t="s">
        <v>270</v>
      </c>
      <c r="E127" s="236" t="s">
        <v>313</v>
      </c>
      <c r="F127" s="237" t="s">
        <v>1036</v>
      </c>
      <c r="G127" s="238" t="s">
        <v>238</v>
      </c>
      <c r="H127" s="239">
        <v>2</v>
      </c>
      <c r="I127" s="240"/>
      <c r="J127" s="241">
        <f>ROUND(I127*H127,2)</f>
        <v>0</v>
      </c>
      <c r="K127" s="237" t="s">
        <v>21</v>
      </c>
      <c r="L127" s="242"/>
      <c r="M127" s="243" t="s">
        <v>21</v>
      </c>
      <c r="N127" s="244" t="s">
        <v>45</v>
      </c>
      <c r="O127" s="45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AR127" s="22" t="s">
        <v>206</v>
      </c>
      <c r="AT127" s="22" t="s">
        <v>270</v>
      </c>
      <c r="AU127" s="22" t="s">
        <v>84</v>
      </c>
      <c r="AY127" s="22" t="s">
        <v>141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2" t="s">
        <v>82</v>
      </c>
      <c r="BK127" s="230">
        <f>ROUND(I127*H127,2)</f>
        <v>0</v>
      </c>
      <c r="BL127" s="22" t="s">
        <v>161</v>
      </c>
      <c r="BM127" s="22" t="s">
        <v>1037</v>
      </c>
    </row>
    <row r="128" s="1" customFormat="1" ht="16.5" customHeight="1">
      <c r="B128" s="44"/>
      <c r="C128" s="219" t="s">
        <v>340</v>
      </c>
      <c r="D128" s="219" t="s">
        <v>144</v>
      </c>
      <c r="E128" s="220" t="s">
        <v>1038</v>
      </c>
      <c r="F128" s="221" t="s">
        <v>1039</v>
      </c>
      <c r="G128" s="222" t="s">
        <v>238</v>
      </c>
      <c r="H128" s="223">
        <v>2</v>
      </c>
      <c r="I128" s="224"/>
      <c r="J128" s="225">
        <f>ROUND(I128*H128,2)</f>
        <v>0</v>
      </c>
      <c r="K128" s="221" t="s">
        <v>21</v>
      </c>
      <c r="L128" s="70"/>
      <c r="M128" s="226" t="s">
        <v>21</v>
      </c>
      <c r="N128" s="227" t="s">
        <v>45</v>
      </c>
      <c r="O128" s="45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AR128" s="22" t="s">
        <v>161</v>
      </c>
      <c r="AT128" s="22" t="s">
        <v>144</v>
      </c>
      <c r="AU128" s="22" t="s">
        <v>84</v>
      </c>
      <c r="AY128" s="22" t="s">
        <v>141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2" t="s">
        <v>82</v>
      </c>
      <c r="BK128" s="230">
        <f>ROUND(I128*H128,2)</f>
        <v>0</v>
      </c>
      <c r="BL128" s="22" t="s">
        <v>161</v>
      </c>
      <c r="BM128" s="22" t="s">
        <v>1040</v>
      </c>
    </row>
    <row r="129" s="1" customFormat="1" ht="25.5" customHeight="1">
      <c r="B129" s="44"/>
      <c r="C129" s="219" t="s">
        <v>345</v>
      </c>
      <c r="D129" s="219" t="s">
        <v>144</v>
      </c>
      <c r="E129" s="220" t="s">
        <v>1041</v>
      </c>
      <c r="F129" s="221" t="s">
        <v>1042</v>
      </c>
      <c r="G129" s="222" t="s">
        <v>204</v>
      </c>
      <c r="H129" s="223">
        <v>321.5</v>
      </c>
      <c r="I129" s="224"/>
      <c r="J129" s="225">
        <f>ROUND(I129*H129,2)</f>
        <v>0</v>
      </c>
      <c r="K129" s="221" t="s">
        <v>21</v>
      </c>
      <c r="L129" s="70"/>
      <c r="M129" s="226" t="s">
        <v>21</v>
      </c>
      <c r="N129" s="227" t="s">
        <v>45</v>
      </c>
      <c r="O129" s="45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AR129" s="22" t="s">
        <v>161</v>
      </c>
      <c r="AT129" s="22" t="s">
        <v>144</v>
      </c>
      <c r="AU129" s="22" t="s">
        <v>84</v>
      </c>
      <c r="AY129" s="22" t="s">
        <v>141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22" t="s">
        <v>82</v>
      </c>
      <c r="BK129" s="230">
        <f>ROUND(I129*H129,2)</f>
        <v>0</v>
      </c>
      <c r="BL129" s="22" t="s">
        <v>161</v>
      </c>
      <c r="BM129" s="22" t="s">
        <v>1043</v>
      </c>
    </row>
    <row r="130" s="1" customFormat="1" ht="16.5" customHeight="1">
      <c r="B130" s="44"/>
      <c r="C130" s="235" t="s">
        <v>349</v>
      </c>
      <c r="D130" s="235" t="s">
        <v>270</v>
      </c>
      <c r="E130" s="236" t="s">
        <v>1044</v>
      </c>
      <c r="F130" s="237" t="s">
        <v>1045</v>
      </c>
      <c r="G130" s="238" t="s">
        <v>204</v>
      </c>
      <c r="H130" s="239">
        <v>60</v>
      </c>
      <c r="I130" s="240"/>
      <c r="J130" s="241">
        <f>ROUND(I130*H130,2)</f>
        <v>0</v>
      </c>
      <c r="K130" s="237" t="s">
        <v>21</v>
      </c>
      <c r="L130" s="242"/>
      <c r="M130" s="243" t="s">
        <v>21</v>
      </c>
      <c r="N130" s="244" t="s">
        <v>45</v>
      </c>
      <c r="O130" s="45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AR130" s="22" t="s">
        <v>206</v>
      </c>
      <c r="AT130" s="22" t="s">
        <v>270</v>
      </c>
      <c r="AU130" s="22" t="s">
        <v>84</v>
      </c>
      <c r="AY130" s="22" t="s">
        <v>141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22" t="s">
        <v>82</v>
      </c>
      <c r="BK130" s="230">
        <f>ROUND(I130*H130,2)</f>
        <v>0</v>
      </c>
      <c r="BL130" s="22" t="s">
        <v>161</v>
      </c>
      <c r="BM130" s="22" t="s">
        <v>1046</v>
      </c>
    </row>
    <row r="131" s="1" customFormat="1" ht="16.5" customHeight="1">
      <c r="B131" s="44"/>
      <c r="C131" s="235" t="s">
        <v>353</v>
      </c>
      <c r="D131" s="235" t="s">
        <v>270</v>
      </c>
      <c r="E131" s="236" t="s">
        <v>1047</v>
      </c>
      <c r="F131" s="237" t="s">
        <v>1048</v>
      </c>
      <c r="G131" s="238" t="s">
        <v>204</v>
      </c>
      <c r="H131" s="239">
        <v>69.359999999999999</v>
      </c>
      <c r="I131" s="240"/>
      <c r="J131" s="241">
        <f>ROUND(I131*H131,2)</f>
        <v>0</v>
      </c>
      <c r="K131" s="237" t="s">
        <v>21</v>
      </c>
      <c r="L131" s="242"/>
      <c r="M131" s="243" t="s">
        <v>21</v>
      </c>
      <c r="N131" s="244" t="s">
        <v>45</v>
      </c>
      <c r="O131" s="45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AR131" s="22" t="s">
        <v>206</v>
      </c>
      <c r="AT131" s="22" t="s">
        <v>270</v>
      </c>
      <c r="AU131" s="22" t="s">
        <v>84</v>
      </c>
      <c r="AY131" s="22" t="s">
        <v>141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2" t="s">
        <v>82</v>
      </c>
      <c r="BK131" s="230">
        <f>ROUND(I131*H131,2)</f>
        <v>0</v>
      </c>
      <c r="BL131" s="22" t="s">
        <v>161</v>
      </c>
      <c r="BM131" s="22" t="s">
        <v>1049</v>
      </c>
    </row>
    <row r="132" s="10" customFormat="1" ht="29.88" customHeight="1">
      <c r="B132" s="203"/>
      <c r="C132" s="204"/>
      <c r="D132" s="205" t="s">
        <v>73</v>
      </c>
      <c r="E132" s="217" t="s">
        <v>1050</v>
      </c>
      <c r="F132" s="217" t="s">
        <v>404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SUM(P133:P140)</f>
        <v>0</v>
      </c>
      <c r="Q132" s="211"/>
      <c r="R132" s="212">
        <f>SUM(R133:R140)</f>
        <v>0</v>
      </c>
      <c r="S132" s="211"/>
      <c r="T132" s="213">
        <f>SUM(T133:T140)</f>
        <v>0</v>
      </c>
      <c r="AR132" s="214" t="s">
        <v>82</v>
      </c>
      <c r="AT132" s="215" t="s">
        <v>73</v>
      </c>
      <c r="AU132" s="215" t="s">
        <v>82</v>
      </c>
      <c r="AY132" s="214" t="s">
        <v>141</v>
      </c>
      <c r="BK132" s="216">
        <f>SUM(BK133:BK140)</f>
        <v>0</v>
      </c>
    </row>
    <row r="133" s="1" customFormat="1" ht="16.5" customHeight="1">
      <c r="B133" s="44"/>
      <c r="C133" s="219" t="s">
        <v>357</v>
      </c>
      <c r="D133" s="219" t="s">
        <v>144</v>
      </c>
      <c r="E133" s="220" t="s">
        <v>406</v>
      </c>
      <c r="F133" s="221" t="s">
        <v>1051</v>
      </c>
      <c r="G133" s="222" t="s">
        <v>230</v>
      </c>
      <c r="H133" s="223">
        <v>1117.0029999999999</v>
      </c>
      <c r="I133" s="224"/>
      <c r="J133" s="225">
        <f>ROUND(I133*H133,2)</f>
        <v>0</v>
      </c>
      <c r="K133" s="221" t="s">
        <v>21</v>
      </c>
      <c r="L133" s="70"/>
      <c r="M133" s="226" t="s">
        <v>21</v>
      </c>
      <c r="N133" s="227" t="s">
        <v>45</v>
      </c>
      <c r="O133" s="45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AR133" s="22" t="s">
        <v>161</v>
      </c>
      <c r="AT133" s="22" t="s">
        <v>144</v>
      </c>
      <c r="AU133" s="22" t="s">
        <v>84</v>
      </c>
      <c r="AY133" s="22" t="s">
        <v>141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2" t="s">
        <v>82</v>
      </c>
      <c r="BK133" s="230">
        <f>ROUND(I133*H133,2)</f>
        <v>0</v>
      </c>
      <c r="BL133" s="22" t="s">
        <v>161</v>
      </c>
      <c r="BM133" s="22" t="s">
        <v>1052</v>
      </c>
    </row>
    <row r="134" s="1" customFormat="1" ht="16.5" customHeight="1">
      <c r="B134" s="44"/>
      <c r="C134" s="219" t="s">
        <v>361</v>
      </c>
      <c r="D134" s="219" t="s">
        <v>144</v>
      </c>
      <c r="E134" s="220" t="s">
        <v>1053</v>
      </c>
      <c r="F134" s="221" t="s">
        <v>1054</v>
      </c>
      <c r="G134" s="222" t="s">
        <v>204</v>
      </c>
      <c r="H134" s="223">
        <v>15.5</v>
      </c>
      <c r="I134" s="224"/>
      <c r="J134" s="225">
        <f>ROUND(I134*H134,2)</f>
        <v>0</v>
      </c>
      <c r="K134" s="221" t="s">
        <v>21</v>
      </c>
      <c r="L134" s="70"/>
      <c r="M134" s="226" t="s">
        <v>21</v>
      </c>
      <c r="N134" s="227" t="s">
        <v>45</v>
      </c>
      <c r="O134" s="45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AR134" s="22" t="s">
        <v>161</v>
      </c>
      <c r="AT134" s="22" t="s">
        <v>144</v>
      </c>
      <c r="AU134" s="22" t="s">
        <v>84</v>
      </c>
      <c r="AY134" s="22" t="s">
        <v>141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" t="s">
        <v>82</v>
      </c>
      <c r="BK134" s="230">
        <f>ROUND(I134*H134,2)</f>
        <v>0</v>
      </c>
      <c r="BL134" s="22" t="s">
        <v>161</v>
      </c>
      <c r="BM134" s="22" t="s">
        <v>1055</v>
      </c>
    </row>
    <row r="135" s="1" customFormat="1" ht="25.5" customHeight="1">
      <c r="B135" s="44"/>
      <c r="C135" s="219" t="s">
        <v>365</v>
      </c>
      <c r="D135" s="219" t="s">
        <v>144</v>
      </c>
      <c r="E135" s="220" t="s">
        <v>1056</v>
      </c>
      <c r="F135" s="221" t="s">
        <v>1057</v>
      </c>
      <c r="G135" s="222" t="s">
        <v>183</v>
      </c>
      <c r="H135" s="223">
        <v>595</v>
      </c>
      <c r="I135" s="224"/>
      <c r="J135" s="225">
        <f>ROUND(I135*H135,2)</f>
        <v>0</v>
      </c>
      <c r="K135" s="221" t="s">
        <v>21</v>
      </c>
      <c r="L135" s="70"/>
      <c r="M135" s="226" t="s">
        <v>21</v>
      </c>
      <c r="N135" s="227" t="s">
        <v>45</v>
      </c>
      <c r="O135" s="45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AR135" s="22" t="s">
        <v>161</v>
      </c>
      <c r="AT135" s="22" t="s">
        <v>144</v>
      </c>
      <c r="AU135" s="22" t="s">
        <v>84</v>
      </c>
      <c r="AY135" s="22" t="s">
        <v>141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2" t="s">
        <v>82</v>
      </c>
      <c r="BK135" s="230">
        <f>ROUND(I135*H135,2)</f>
        <v>0</v>
      </c>
      <c r="BL135" s="22" t="s">
        <v>161</v>
      </c>
      <c r="BM135" s="22" t="s">
        <v>1058</v>
      </c>
    </row>
    <row r="136" s="1" customFormat="1" ht="16.5" customHeight="1">
      <c r="B136" s="44"/>
      <c r="C136" s="219" t="s">
        <v>369</v>
      </c>
      <c r="D136" s="219" t="s">
        <v>144</v>
      </c>
      <c r="E136" s="220" t="s">
        <v>1059</v>
      </c>
      <c r="F136" s="221" t="s">
        <v>1060</v>
      </c>
      <c r="G136" s="222" t="s">
        <v>230</v>
      </c>
      <c r="H136" s="223">
        <v>185.96000000000001</v>
      </c>
      <c r="I136" s="224"/>
      <c r="J136" s="225">
        <f>ROUND(I136*H136,2)</f>
        <v>0</v>
      </c>
      <c r="K136" s="221" t="s">
        <v>21</v>
      </c>
      <c r="L136" s="70"/>
      <c r="M136" s="226" t="s">
        <v>21</v>
      </c>
      <c r="N136" s="227" t="s">
        <v>45</v>
      </c>
      <c r="O136" s="45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AR136" s="22" t="s">
        <v>161</v>
      </c>
      <c r="AT136" s="22" t="s">
        <v>144</v>
      </c>
      <c r="AU136" s="22" t="s">
        <v>84</v>
      </c>
      <c r="AY136" s="22" t="s">
        <v>141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82</v>
      </c>
      <c r="BK136" s="230">
        <f>ROUND(I136*H136,2)</f>
        <v>0</v>
      </c>
      <c r="BL136" s="22" t="s">
        <v>161</v>
      </c>
      <c r="BM136" s="22" t="s">
        <v>1061</v>
      </c>
    </row>
    <row r="137" s="1" customFormat="1" ht="16.5" customHeight="1">
      <c r="B137" s="44"/>
      <c r="C137" s="219" t="s">
        <v>373</v>
      </c>
      <c r="D137" s="219" t="s">
        <v>144</v>
      </c>
      <c r="E137" s="220" t="s">
        <v>1062</v>
      </c>
      <c r="F137" s="221" t="s">
        <v>1063</v>
      </c>
      <c r="G137" s="222" t="s">
        <v>230</v>
      </c>
      <c r="H137" s="223">
        <v>1673.6400000000001</v>
      </c>
      <c r="I137" s="224"/>
      <c r="J137" s="225">
        <f>ROUND(I137*H137,2)</f>
        <v>0</v>
      </c>
      <c r="K137" s="221" t="s">
        <v>21</v>
      </c>
      <c r="L137" s="70"/>
      <c r="M137" s="226" t="s">
        <v>21</v>
      </c>
      <c r="N137" s="227" t="s">
        <v>45</v>
      </c>
      <c r="O137" s="45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AR137" s="22" t="s">
        <v>161</v>
      </c>
      <c r="AT137" s="22" t="s">
        <v>144</v>
      </c>
      <c r="AU137" s="22" t="s">
        <v>84</v>
      </c>
      <c r="AY137" s="22" t="s">
        <v>141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" t="s">
        <v>82</v>
      </c>
      <c r="BK137" s="230">
        <f>ROUND(I137*H137,2)</f>
        <v>0</v>
      </c>
      <c r="BL137" s="22" t="s">
        <v>161</v>
      </c>
      <c r="BM137" s="22" t="s">
        <v>1064</v>
      </c>
    </row>
    <row r="138" s="1" customFormat="1" ht="16.5" customHeight="1">
      <c r="B138" s="44"/>
      <c r="C138" s="219" t="s">
        <v>377</v>
      </c>
      <c r="D138" s="219" t="s">
        <v>144</v>
      </c>
      <c r="E138" s="220" t="s">
        <v>1065</v>
      </c>
      <c r="F138" s="221" t="s">
        <v>1066</v>
      </c>
      <c r="G138" s="222" t="s">
        <v>230</v>
      </c>
      <c r="H138" s="223">
        <v>201.88999999999999</v>
      </c>
      <c r="I138" s="224"/>
      <c r="J138" s="225">
        <f>ROUND(I138*H138,2)</f>
        <v>0</v>
      </c>
      <c r="K138" s="221" t="s">
        <v>21</v>
      </c>
      <c r="L138" s="70"/>
      <c r="M138" s="226" t="s">
        <v>21</v>
      </c>
      <c r="N138" s="227" t="s">
        <v>45</v>
      </c>
      <c r="O138" s="45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AR138" s="22" t="s">
        <v>161</v>
      </c>
      <c r="AT138" s="22" t="s">
        <v>144</v>
      </c>
      <c r="AU138" s="22" t="s">
        <v>84</v>
      </c>
      <c r="AY138" s="22" t="s">
        <v>141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" t="s">
        <v>82</v>
      </c>
      <c r="BK138" s="230">
        <f>ROUND(I138*H138,2)</f>
        <v>0</v>
      </c>
      <c r="BL138" s="22" t="s">
        <v>161</v>
      </c>
      <c r="BM138" s="22" t="s">
        <v>79</v>
      </c>
    </row>
    <row r="139" s="1" customFormat="1" ht="16.5" customHeight="1">
      <c r="B139" s="44"/>
      <c r="C139" s="219" t="s">
        <v>383</v>
      </c>
      <c r="D139" s="219" t="s">
        <v>144</v>
      </c>
      <c r="E139" s="220" t="s">
        <v>1067</v>
      </c>
      <c r="F139" s="221" t="s">
        <v>1068</v>
      </c>
      <c r="G139" s="222" t="s">
        <v>230</v>
      </c>
      <c r="H139" s="223">
        <v>201.88999999999999</v>
      </c>
      <c r="I139" s="224"/>
      <c r="J139" s="225">
        <f>ROUND(I139*H139,2)</f>
        <v>0</v>
      </c>
      <c r="K139" s="221" t="s">
        <v>21</v>
      </c>
      <c r="L139" s="70"/>
      <c r="M139" s="226" t="s">
        <v>21</v>
      </c>
      <c r="N139" s="227" t="s">
        <v>45</v>
      </c>
      <c r="O139" s="45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AR139" s="22" t="s">
        <v>161</v>
      </c>
      <c r="AT139" s="22" t="s">
        <v>144</v>
      </c>
      <c r="AU139" s="22" t="s">
        <v>84</v>
      </c>
      <c r="AY139" s="22" t="s">
        <v>141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82</v>
      </c>
      <c r="BK139" s="230">
        <f>ROUND(I139*H139,2)</f>
        <v>0</v>
      </c>
      <c r="BL139" s="22" t="s">
        <v>161</v>
      </c>
      <c r="BM139" s="22" t="s">
        <v>1069</v>
      </c>
    </row>
    <row r="140" s="1" customFormat="1" ht="16.5" customHeight="1">
      <c r="B140" s="44"/>
      <c r="C140" s="219" t="s">
        <v>387</v>
      </c>
      <c r="D140" s="219" t="s">
        <v>144</v>
      </c>
      <c r="E140" s="220" t="s">
        <v>1070</v>
      </c>
      <c r="F140" s="221" t="s">
        <v>1071</v>
      </c>
      <c r="G140" s="222" t="s">
        <v>230</v>
      </c>
      <c r="H140" s="223">
        <v>185.96000000000001</v>
      </c>
      <c r="I140" s="224"/>
      <c r="J140" s="225">
        <f>ROUND(I140*H140,2)</f>
        <v>0</v>
      </c>
      <c r="K140" s="221" t="s">
        <v>21</v>
      </c>
      <c r="L140" s="70"/>
      <c r="M140" s="226" t="s">
        <v>21</v>
      </c>
      <c r="N140" s="231" t="s">
        <v>45</v>
      </c>
      <c r="O140" s="232"/>
      <c r="P140" s="233">
        <f>O140*H140</f>
        <v>0</v>
      </c>
      <c r="Q140" s="233">
        <v>0</v>
      </c>
      <c r="R140" s="233">
        <f>Q140*H140</f>
        <v>0</v>
      </c>
      <c r="S140" s="233">
        <v>0</v>
      </c>
      <c r="T140" s="234">
        <f>S140*H140</f>
        <v>0</v>
      </c>
      <c r="AR140" s="22" t="s">
        <v>161</v>
      </c>
      <c r="AT140" s="22" t="s">
        <v>144</v>
      </c>
      <c r="AU140" s="22" t="s">
        <v>84</v>
      </c>
      <c r="AY140" s="22" t="s">
        <v>141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22" t="s">
        <v>82</v>
      </c>
      <c r="BK140" s="230">
        <f>ROUND(I140*H140,2)</f>
        <v>0</v>
      </c>
      <c r="BL140" s="22" t="s">
        <v>161</v>
      </c>
      <c r="BM140" s="22" t="s">
        <v>1072</v>
      </c>
    </row>
    <row r="141" s="1" customFormat="1" ht="6.96" customHeight="1">
      <c r="B141" s="65"/>
      <c r="C141" s="66"/>
      <c r="D141" s="66"/>
      <c r="E141" s="66"/>
      <c r="F141" s="66"/>
      <c r="G141" s="66"/>
      <c r="H141" s="66"/>
      <c r="I141" s="164"/>
      <c r="J141" s="66"/>
      <c r="K141" s="66"/>
      <c r="L141" s="70"/>
    </row>
  </sheetData>
  <sheetProtection sheet="1" autoFilter="0" formatColumns="0" formatRows="0" objects="1" scenarios="1" spinCount="100000" saltValue="TswgoS4UmXfx1g/sSXhXdDW9mSdUYJC2aUdHancRtVDbuxeNI/TqT1RXZMnr5V2UrIZF3Vm28dGfPP/4yAjPyg==" hashValue="nNh2hIcAikXcO3aMv8eyrvArjdQ11iPeNTk3nYF0utg14VomZg1qhVWNqo1p1V30FQCBtUg/H8/tBF1PfaCW+Q==" algorithmName="SHA-512" password="CC35"/>
  <autoFilter ref="C81:K140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0" customWidth="1"/>
    <col min="2" max="2" width="1.664063" style="270" customWidth="1"/>
    <col min="3" max="4" width="5" style="270" customWidth="1"/>
    <col min="5" max="5" width="11.67" style="270" customWidth="1"/>
    <col min="6" max="6" width="9.17" style="270" customWidth="1"/>
    <col min="7" max="7" width="5" style="270" customWidth="1"/>
    <col min="8" max="8" width="77.83" style="270" customWidth="1"/>
    <col min="9" max="10" width="20" style="270" customWidth="1"/>
    <col min="11" max="11" width="1.664063" style="270" customWidth="1"/>
  </cols>
  <sheetData>
    <row r="1" ht="37.5" customHeight="1"/>
    <row r="2" ht="7.5" customHeight="1">
      <c r="B2" s="271"/>
      <c r="C2" s="272"/>
      <c r="D2" s="272"/>
      <c r="E2" s="272"/>
      <c r="F2" s="272"/>
      <c r="G2" s="272"/>
      <c r="H2" s="272"/>
      <c r="I2" s="272"/>
      <c r="J2" s="272"/>
      <c r="K2" s="273"/>
    </row>
    <row r="3" s="13" customFormat="1" ht="45" customHeight="1">
      <c r="B3" s="274"/>
      <c r="C3" s="275" t="s">
        <v>1073</v>
      </c>
      <c r="D3" s="275"/>
      <c r="E3" s="275"/>
      <c r="F3" s="275"/>
      <c r="G3" s="275"/>
      <c r="H3" s="275"/>
      <c r="I3" s="275"/>
      <c r="J3" s="275"/>
      <c r="K3" s="276"/>
    </row>
    <row r="4" ht="25.5" customHeight="1">
      <c r="B4" s="277"/>
      <c r="C4" s="278" t="s">
        <v>1074</v>
      </c>
      <c r="D4" s="278"/>
      <c r="E4" s="278"/>
      <c r="F4" s="278"/>
      <c r="G4" s="278"/>
      <c r="H4" s="278"/>
      <c r="I4" s="278"/>
      <c r="J4" s="278"/>
      <c r="K4" s="279"/>
    </row>
    <row r="5" ht="5.25" customHeight="1">
      <c r="B5" s="277"/>
      <c r="C5" s="280"/>
      <c r="D5" s="280"/>
      <c r="E5" s="280"/>
      <c r="F5" s="280"/>
      <c r="G5" s="280"/>
      <c r="H5" s="280"/>
      <c r="I5" s="280"/>
      <c r="J5" s="280"/>
      <c r="K5" s="279"/>
    </row>
    <row r="6" ht="15" customHeight="1">
      <c r="B6" s="277"/>
      <c r="C6" s="281" t="s">
        <v>1075</v>
      </c>
      <c r="D6" s="281"/>
      <c r="E6" s="281"/>
      <c r="F6" s="281"/>
      <c r="G6" s="281"/>
      <c r="H6" s="281"/>
      <c r="I6" s="281"/>
      <c r="J6" s="281"/>
      <c r="K6" s="279"/>
    </row>
    <row r="7" ht="15" customHeight="1">
      <c r="B7" s="282"/>
      <c r="C7" s="281" t="s">
        <v>1076</v>
      </c>
      <c r="D7" s="281"/>
      <c r="E7" s="281"/>
      <c r="F7" s="281"/>
      <c r="G7" s="281"/>
      <c r="H7" s="281"/>
      <c r="I7" s="281"/>
      <c r="J7" s="281"/>
      <c r="K7" s="279"/>
    </row>
    <row r="8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ht="15" customHeight="1">
      <c r="B9" s="282"/>
      <c r="C9" s="281" t="s">
        <v>1077</v>
      </c>
      <c r="D9" s="281"/>
      <c r="E9" s="281"/>
      <c r="F9" s="281"/>
      <c r="G9" s="281"/>
      <c r="H9" s="281"/>
      <c r="I9" s="281"/>
      <c r="J9" s="281"/>
      <c r="K9" s="279"/>
    </row>
    <row r="10" ht="15" customHeight="1">
      <c r="B10" s="282"/>
      <c r="C10" s="281"/>
      <c r="D10" s="281" t="s">
        <v>1078</v>
      </c>
      <c r="E10" s="281"/>
      <c r="F10" s="281"/>
      <c r="G10" s="281"/>
      <c r="H10" s="281"/>
      <c r="I10" s="281"/>
      <c r="J10" s="281"/>
      <c r="K10" s="279"/>
    </row>
    <row r="11" ht="15" customHeight="1">
      <c r="B11" s="282"/>
      <c r="C11" s="283"/>
      <c r="D11" s="281" t="s">
        <v>1079</v>
      </c>
      <c r="E11" s="281"/>
      <c r="F11" s="281"/>
      <c r="G11" s="281"/>
      <c r="H11" s="281"/>
      <c r="I11" s="281"/>
      <c r="J11" s="281"/>
      <c r="K11" s="279"/>
    </row>
    <row r="12" ht="12.75" customHeight="1">
      <c r="B12" s="282"/>
      <c r="C12" s="283"/>
      <c r="D12" s="283"/>
      <c r="E12" s="283"/>
      <c r="F12" s="283"/>
      <c r="G12" s="283"/>
      <c r="H12" s="283"/>
      <c r="I12" s="283"/>
      <c r="J12" s="283"/>
      <c r="K12" s="279"/>
    </row>
    <row r="13" ht="15" customHeight="1">
      <c r="B13" s="282"/>
      <c r="C13" s="283"/>
      <c r="D13" s="281" t="s">
        <v>1080</v>
      </c>
      <c r="E13" s="281"/>
      <c r="F13" s="281"/>
      <c r="G13" s="281"/>
      <c r="H13" s="281"/>
      <c r="I13" s="281"/>
      <c r="J13" s="281"/>
      <c r="K13" s="279"/>
    </row>
    <row r="14" ht="15" customHeight="1">
      <c r="B14" s="282"/>
      <c r="C14" s="283"/>
      <c r="D14" s="281" t="s">
        <v>1081</v>
      </c>
      <c r="E14" s="281"/>
      <c r="F14" s="281"/>
      <c r="G14" s="281"/>
      <c r="H14" s="281"/>
      <c r="I14" s="281"/>
      <c r="J14" s="281"/>
      <c r="K14" s="279"/>
    </row>
    <row r="15" ht="15" customHeight="1">
      <c r="B15" s="282"/>
      <c r="C15" s="283"/>
      <c r="D15" s="281" t="s">
        <v>1082</v>
      </c>
      <c r="E15" s="281"/>
      <c r="F15" s="281"/>
      <c r="G15" s="281"/>
      <c r="H15" s="281"/>
      <c r="I15" s="281"/>
      <c r="J15" s="281"/>
      <c r="K15" s="279"/>
    </row>
    <row r="16" ht="15" customHeight="1">
      <c r="B16" s="282"/>
      <c r="C16" s="283"/>
      <c r="D16" s="283"/>
      <c r="E16" s="284" t="s">
        <v>87</v>
      </c>
      <c r="F16" s="281" t="s">
        <v>1083</v>
      </c>
      <c r="G16" s="281"/>
      <c r="H16" s="281"/>
      <c r="I16" s="281"/>
      <c r="J16" s="281"/>
      <c r="K16" s="279"/>
    </row>
    <row r="17" ht="15" customHeight="1">
      <c r="B17" s="282"/>
      <c r="C17" s="283"/>
      <c r="D17" s="283"/>
      <c r="E17" s="284" t="s">
        <v>94</v>
      </c>
      <c r="F17" s="281" t="s">
        <v>1084</v>
      </c>
      <c r="G17" s="281"/>
      <c r="H17" s="281"/>
      <c r="I17" s="281"/>
      <c r="J17" s="281"/>
      <c r="K17" s="279"/>
    </row>
    <row r="18" ht="15" customHeight="1">
      <c r="B18" s="282"/>
      <c r="C18" s="283"/>
      <c r="D18" s="283"/>
      <c r="E18" s="284" t="s">
        <v>1085</v>
      </c>
      <c r="F18" s="281" t="s">
        <v>1086</v>
      </c>
      <c r="G18" s="281"/>
      <c r="H18" s="281"/>
      <c r="I18" s="281"/>
      <c r="J18" s="281"/>
      <c r="K18" s="279"/>
    </row>
    <row r="19" ht="15" customHeight="1">
      <c r="B19" s="282"/>
      <c r="C19" s="283"/>
      <c r="D19" s="283"/>
      <c r="E19" s="284" t="s">
        <v>81</v>
      </c>
      <c r="F19" s="281" t="s">
        <v>1087</v>
      </c>
      <c r="G19" s="281"/>
      <c r="H19" s="281"/>
      <c r="I19" s="281"/>
      <c r="J19" s="281"/>
      <c r="K19" s="279"/>
    </row>
    <row r="20" ht="15" customHeight="1">
      <c r="B20" s="282"/>
      <c r="C20" s="283"/>
      <c r="D20" s="283"/>
      <c r="E20" s="284" t="s">
        <v>409</v>
      </c>
      <c r="F20" s="281" t="s">
        <v>410</v>
      </c>
      <c r="G20" s="281"/>
      <c r="H20" s="281"/>
      <c r="I20" s="281"/>
      <c r="J20" s="281"/>
      <c r="K20" s="279"/>
    </row>
    <row r="21" ht="15" customHeight="1">
      <c r="B21" s="282"/>
      <c r="C21" s="283"/>
      <c r="D21" s="283"/>
      <c r="E21" s="284" t="s">
        <v>1088</v>
      </c>
      <c r="F21" s="281" t="s">
        <v>1089</v>
      </c>
      <c r="G21" s="281"/>
      <c r="H21" s="281"/>
      <c r="I21" s="281"/>
      <c r="J21" s="281"/>
      <c r="K21" s="279"/>
    </row>
    <row r="22" ht="12.75" customHeight="1">
      <c r="B22" s="282"/>
      <c r="C22" s="283"/>
      <c r="D22" s="283"/>
      <c r="E22" s="283"/>
      <c r="F22" s="283"/>
      <c r="G22" s="283"/>
      <c r="H22" s="283"/>
      <c r="I22" s="283"/>
      <c r="J22" s="283"/>
      <c r="K22" s="279"/>
    </row>
    <row r="23" ht="15" customHeight="1">
      <c r="B23" s="282"/>
      <c r="C23" s="281" t="s">
        <v>1090</v>
      </c>
      <c r="D23" s="281"/>
      <c r="E23" s="281"/>
      <c r="F23" s="281"/>
      <c r="G23" s="281"/>
      <c r="H23" s="281"/>
      <c r="I23" s="281"/>
      <c r="J23" s="281"/>
      <c r="K23" s="279"/>
    </row>
    <row r="24" ht="15" customHeight="1">
      <c r="B24" s="282"/>
      <c r="C24" s="281" t="s">
        <v>1091</v>
      </c>
      <c r="D24" s="281"/>
      <c r="E24" s="281"/>
      <c r="F24" s="281"/>
      <c r="G24" s="281"/>
      <c r="H24" s="281"/>
      <c r="I24" s="281"/>
      <c r="J24" s="281"/>
      <c r="K24" s="279"/>
    </row>
    <row r="25" ht="15" customHeight="1">
      <c r="B25" s="282"/>
      <c r="C25" s="281"/>
      <c r="D25" s="281" t="s">
        <v>1092</v>
      </c>
      <c r="E25" s="281"/>
      <c r="F25" s="281"/>
      <c r="G25" s="281"/>
      <c r="H25" s="281"/>
      <c r="I25" s="281"/>
      <c r="J25" s="281"/>
      <c r="K25" s="279"/>
    </row>
    <row r="26" ht="15" customHeight="1">
      <c r="B26" s="282"/>
      <c r="C26" s="283"/>
      <c r="D26" s="281" t="s">
        <v>1093</v>
      </c>
      <c r="E26" s="281"/>
      <c r="F26" s="281"/>
      <c r="G26" s="281"/>
      <c r="H26" s="281"/>
      <c r="I26" s="281"/>
      <c r="J26" s="281"/>
      <c r="K26" s="279"/>
    </row>
    <row r="27" ht="12.75" customHeight="1">
      <c r="B27" s="282"/>
      <c r="C27" s="283"/>
      <c r="D27" s="283"/>
      <c r="E27" s="283"/>
      <c r="F27" s="283"/>
      <c r="G27" s="283"/>
      <c r="H27" s="283"/>
      <c r="I27" s="283"/>
      <c r="J27" s="283"/>
      <c r="K27" s="279"/>
    </row>
    <row r="28" ht="15" customHeight="1">
      <c r="B28" s="282"/>
      <c r="C28" s="283"/>
      <c r="D28" s="281" t="s">
        <v>1094</v>
      </c>
      <c r="E28" s="281"/>
      <c r="F28" s="281"/>
      <c r="G28" s="281"/>
      <c r="H28" s="281"/>
      <c r="I28" s="281"/>
      <c r="J28" s="281"/>
      <c r="K28" s="279"/>
    </row>
    <row r="29" ht="15" customHeight="1">
      <c r="B29" s="282"/>
      <c r="C29" s="283"/>
      <c r="D29" s="281" t="s">
        <v>1095</v>
      </c>
      <c r="E29" s="281"/>
      <c r="F29" s="281"/>
      <c r="G29" s="281"/>
      <c r="H29" s="281"/>
      <c r="I29" s="281"/>
      <c r="J29" s="281"/>
      <c r="K29" s="279"/>
    </row>
    <row r="30" ht="12.75" customHeight="1">
      <c r="B30" s="282"/>
      <c r="C30" s="283"/>
      <c r="D30" s="283"/>
      <c r="E30" s="283"/>
      <c r="F30" s="283"/>
      <c r="G30" s="283"/>
      <c r="H30" s="283"/>
      <c r="I30" s="283"/>
      <c r="J30" s="283"/>
      <c r="K30" s="279"/>
    </row>
    <row r="31" ht="15" customHeight="1">
      <c r="B31" s="282"/>
      <c r="C31" s="283"/>
      <c r="D31" s="281" t="s">
        <v>1096</v>
      </c>
      <c r="E31" s="281"/>
      <c r="F31" s="281"/>
      <c r="G31" s="281"/>
      <c r="H31" s="281"/>
      <c r="I31" s="281"/>
      <c r="J31" s="281"/>
      <c r="K31" s="279"/>
    </row>
    <row r="32" ht="15" customHeight="1">
      <c r="B32" s="282"/>
      <c r="C32" s="283"/>
      <c r="D32" s="281" t="s">
        <v>1097</v>
      </c>
      <c r="E32" s="281"/>
      <c r="F32" s="281"/>
      <c r="G32" s="281"/>
      <c r="H32" s="281"/>
      <c r="I32" s="281"/>
      <c r="J32" s="281"/>
      <c r="K32" s="279"/>
    </row>
    <row r="33" ht="15" customHeight="1">
      <c r="B33" s="282"/>
      <c r="C33" s="283"/>
      <c r="D33" s="281" t="s">
        <v>1098</v>
      </c>
      <c r="E33" s="281"/>
      <c r="F33" s="281"/>
      <c r="G33" s="281"/>
      <c r="H33" s="281"/>
      <c r="I33" s="281"/>
      <c r="J33" s="281"/>
      <c r="K33" s="279"/>
    </row>
    <row r="34" ht="15" customHeight="1">
      <c r="B34" s="282"/>
      <c r="C34" s="283"/>
      <c r="D34" s="281"/>
      <c r="E34" s="285" t="s">
        <v>126</v>
      </c>
      <c r="F34" s="281"/>
      <c r="G34" s="281" t="s">
        <v>1099</v>
      </c>
      <c r="H34" s="281"/>
      <c r="I34" s="281"/>
      <c r="J34" s="281"/>
      <c r="K34" s="279"/>
    </row>
    <row r="35" ht="30.75" customHeight="1">
      <c r="B35" s="282"/>
      <c r="C35" s="283"/>
      <c r="D35" s="281"/>
      <c r="E35" s="285" t="s">
        <v>1100</v>
      </c>
      <c r="F35" s="281"/>
      <c r="G35" s="281" t="s">
        <v>1101</v>
      </c>
      <c r="H35" s="281"/>
      <c r="I35" s="281"/>
      <c r="J35" s="281"/>
      <c r="K35" s="279"/>
    </row>
    <row r="36" ht="15" customHeight="1">
      <c r="B36" s="282"/>
      <c r="C36" s="283"/>
      <c r="D36" s="281"/>
      <c r="E36" s="285" t="s">
        <v>55</v>
      </c>
      <c r="F36" s="281"/>
      <c r="G36" s="281" t="s">
        <v>1102</v>
      </c>
      <c r="H36" s="281"/>
      <c r="I36" s="281"/>
      <c r="J36" s="281"/>
      <c r="K36" s="279"/>
    </row>
    <row r="37" ht="15" customHeight="1">
      <c r="B37" s="282"/>
      <c r="C37" s="283"/>
      <c r="D37" s="281"/>
      <c r="E37" s="285" t="s">
        <v>127</v>
      </c>
      <c r="F37" s="281"/>
      <c r="G37" s="281" t="s">
        <v>1103</v>
      </c>
      <c r="H37" s="281"/>
      <c r="I37" s="281"/>
      <c r="J37" s="281"/>
      <c r="K37" s="279"/>
    </row>
    <row r="38" ht="15" customHeight="1">
      <c r="B38" s="282"/>
      <c r="C38" s="283"/>
      <c r="D38" s="281"/>
      <c r="E38" s="285" t="s">
        <v>128</v>
      </c>
      <c r="F38" s="281"/>
      <c r="G38" s="281" t="s">
        <v>1104</v>
      </c>
      <c r="H38" s="281"/>
      <c r="I38" s="281"/>
      <c r="J38" s="281"/>
      <c r="K38" s="279"/>
    </row>
    <row r="39" ht="15" customHeight="1">
      <c r="B39" s="282"/>
      <c r="C39" s="283"/>
      <c r="D39" s="281"/>
      <c r="E39" s="285" t="s">
        <v>129</v>
      </c>
      <c r="F39" s="281"/>
      <c r="G39" s="281" t="s">
        <v>1105</v>
      </c>
      <c r="H39" s="281"/>
      <c r="I39" s="281"/>
      <c r="J39" s="281"/>
      <c r="K39" s="279"/>
    </row>
    <row r="40" ht="15" customHeight="1">
      <c r="B40" s="282"/>
      <c r="C40" s="283"/>
      <c r="D40" s="281"/>
      <c r="E40" s="285" t="s">
        <v>1106</v>
      </c>
      <c r="F40" s="281"/>
      <c r="G40" s="281" t="s">
        <v>1107</v>
      </c>
      <c r="H40" s="281"/>
      <c r="I40" s="281"/>
      <c r="J40" s="281"/>
      <c r="K40" s="279"/>
    </row>
    <row r="41" ht="15" customHeight="1">
      <c r="B41" s="282"/>
      <c r="C41" s="283"/>
      <c r="D41" s="281"/>
      <c r="E41" s="285"/>
      <c r="F41" s="281"/>
      <c r="G41" s="281" t="s">
        <v>1108</v>
      </c>
      <c r="H41" s="281"/>
      <c r="I41" s="281"/>
      <c r="J41" s="281"/>
      <c r="K41" s="279"/>
    </row>
    <row r="42" ht="15" customHeight="1">
      <c r="B42" s="282"/>
      <c r="C42" s="283"/>
      <c r="D42" s="281"/>
      <c r="E42" s="285" t="s">
        <v>1109</v>
      </c>
      <c r="F42" s="281"/>
      <c r="G42" s="281" t="s">
        <v>1110</v>
      </c>
      <c r="H42" s="281"/>
      <c r="I42" s="281"/>
      <c r="J42" s="281"/>
      <c r="K42" s="279"/>
    </row>
    <row r="43" ht="15" customHeight="1">
      <c r="B43" s="282"/>
      <c r="C43" s="283"/>
      <c r="D43" s="281"/>
      <c r="E43" s="285" t="s">
        <v>131</v>
      </c>
      <c r="F43" s="281"/>
      <c r="G43" s="281" t="s">
        <v>1111</v>
      </c>
      <c r="H43" s="281"/>
      <c r="I43" s="281"/>
      <c r="J43" s="281"/>
      <c r="K43" s="279"/>
    </row>
    <row r="44" ht="12.75" customHeight="1">
      <c r="B44" s="282"/>
      <c r="C44" s="283"/>
      <c r="D44" s="281"/>
      <c r="E44" s="281"/>
      <c r="F44" s="281"/>
      <c r="G44" s="281"/>
      <c r="H44" s="281"/>
      <c r="I44" s="281"/>
      <c r="J44" s="281"/>
      <c r="K44" s="279"/>
    </row>
    <row r="45" ht="15" customHeight="1">
      <c r="B45" s="282"/>
      <c r="C45" s="283"/>
      <c r="D45" s="281" t="s">
        <v>1112</v>
      </c>
      <c r="E45" s="281"/>
      <c r="F45" s="281"/>
      <c r="G45" s="281"/>
      <c r="H45" s="281"/>
      <c r="I45" s="281"/>
      <c r="J45" s="281"/>
      <c r="K45" s="279"/>
    </row>
    <row r="46" ht="15" customHeight="1">
      <c r="B46" s="282"/>
      <c r="C46" s="283"/>
      <c r="D46" s="283"/>
      <c r="E46" s="281" t="s">
        <v>1113</v>
      </c>
      <c r="F46" s="281"/>
      <c r="G46" s="281"/>
      <c r="H46" s="281"/>
      <c r="I46" s="281"/>
      <c r="J46" s="281"/>
      <c r="K46" s="279"/>
    </row>
    <row r="47" ht="15" customHeight="1">
      <c r="B47" s="282"/>
      <c r="C47" s="283"/>
      <c r="D47" s="283"/>
      <c r="E47" s="281" t="s">
        <v>1114</v>
      </c>
      <c r="F47" s="281"/>
      <c r="G47" s="281"/>
      <c r="H47" s="281"/>
      <c r="I47" s="281"/>
      <c r="J47" s="281"/>
      <c r="K47" s="279"/>
    </row>
    <row r="48" ht="15" customHeight="1">
      <c r="B48" s="282"/>
      <c r="C48" s="283"/>
      <c r="D48" s="283"/>
      <c r="E48" s="281" t="s">
        <v>1115</v>
      </c>
      <c r="F48" s="281"/>
      <c r="G48" s="281"/>
      <c r="H48" s="281"/>
      <c r="I48" s="281"/>
      <c r="J48" s="281"/>
      <c r="K48" s="279"/>
    </row>
    <row r="49" ht="15" customHeight="1">
      <c r="B49" s="282"/>
      <c r="C49" s="283"/>
      <c r="D49" s="281" t="s">
        <v>1116</v>
      </c>
      <c r="E49" s="281"/>
      <c r="F49" s="281"/>
      <c r="G49" s="281"/>
      <c r="H49" s="281"/>
      <c r="I49" s="281"/>
      <c r="J49" s="281"/>
      <c r="K49" s="279"/>
    </row>
    <row r="50" ht="25.5" customHeight="1">
      <c r="B50" s="277"/>
      <c r="C50" s="278" t="s">
        <v>1117</v>
      </c>
      <c r="D50" s="278"/>
      <c r="E50" s="278"/>
      <c r="F50" s="278"/>
      <c r="G50" s="278"/>
      <c r="H50" s="278"/>
      <c r="I50" s="278"/>
      <c r="J50" s="278"/>
      <c r="K50" s="279"/>
    </row>
    <row r="51" ht="5.25" customHeight="1">
      <c r="B51" s="277"/>
      <c r="C51" s="280"/>
      <c r="D51" s="280"/>
      <c r="E51" s="280"/>
      <c r="F51" s="280"/>
      <c r="G51" s="280"/>
      <c r="H51" s="280"/>
      <c r="I51" s="280"/>
      <c r="J51" s="280"/>
      <c r="K51" s="279"/>
    </row>
    <row r="52" ht="15" customHeight="1">
      <c r="B52" s="277"/>
      <c r="C52" s="281" t="s">
        <v>1118</v>
      </c>
      <c r="D52" s="281"/>
      <c r="E52" s="281"/>
      <c r="F52" s="281"/>
      <c r="G52" s="281"/>
      <c r="H52" s="281"/>
      <c r="I52" s="281"/>
      <c r="J52" s="281"/>
      <c r="K52" s="279"/>
    </row>
    <row r="53" ht="15" customHeight="1">
      <c r="B53" s="277"/>
      <c r="C53" s="281" t="s">
        <v>1119</v>
      </c>
      <c r="D53" s="281"/>
      <c r="E53" s="281"/>
      <c r="F53" s="281"/>
      <c r="G53" s="281"/>
      <c r="H53" s="281"/>
      <c r="I53" s="281"/>
      <c r="J53" s="281"/>
      <c r="K53" s="279"/>
    </row>
    <row r="54" ht="12.75" customHeight="1">
      <c r="B54" s="277"/>
      <c r="C54" s="281"/>
      <c r="D54" s="281"/>
      <c r="E54" s="281"/>
      <c r="F54" s="281"/>
      <c r="G54" s="281"/>
      <c r="H54" s="281"/>
      <c r="I54" s="281"/>
      <c r="J54" s="281"/>
      <c r="K54" s="279"/>
    </row>
    <row r="55" ht="15" customHeight="1">
      <c r="B55" s="277"/>
      <c r="C55" s="281" t="s">
        <v>1120</v>
      </c>
      <c r="D55" s="281"/>
      <c r="E55" s="281"/>
      <c r="F55" s="281"/>
      <c r="G55" s="281"/>
      <c r="H55" s="281"/>
      <c r="I55" s="281"/>
      <c r="J55" s="281"/>
      <c r="K55" s="279"/>
    </row>
    <row r="56" ht="15" customHeight="1">
      <c r="B56" s="277"/>
      <c r="C56" s="283"/>
      <c r="D56" s="281" t="s">
        <v>1121</v>
      </c>
      <c r="E56" s="281"/>
      <c r="F56" s="281"/>
      <c r="G56" s="281"/>
      <c r="H56" s="281"/>
      <c r="I56" s="281"/>
      <c r="J56" s="281"/>
      <c r="K56" s="279"/>
    </row>
    <row r="57" ht="15" customHeight="1">
      <c r="B57" s="277"/>
      <c r="C57" s="283"/>
      <c r="D57" s="281" t="s">
        <v>1122</v>
      </c>
      <c r="E57" s="281"/>
      <c r="F57" s="281"/>
      <c r="G57" s="281"/>
      <c r="H57" s="281"/>
      <c r="I57" s="281"/>
      <c r="J57" s="281"/>
      <c r="K57" s="279"/>
    </row>
    <row r="58" ht="15" customHeight="1">
      <c r="B58" s="277"/>
      <c r="C58" s="283"/>
      <c r="D58" s="281" t="s">
        <v>1123</v>
      </c>
      <c r="E58" s="281"/>
      <c r="F58" s="281"/>
      <c r="G58" s="281"/>
      <c r="H58" s="281"/>
      <c r="I58" s="281"/>
      <c r="J58" s="281"/>
      <c r="K58" s="279"/>
    </row>
    <row r="59" ht="15" customHeight="1">
      <c r="B59" s="277"/>
      <c r="C59" s="283"/>
      <c r="D59" s="281" t="s">
        <v>1124</v>
      </c>
      <c r="E59" s="281"/>
      <c r="F59" s="281"/>
      <c r="G59" s="281"/>
      <c r="H59" s="281"/>
      <c r="I59" s="281"/>
      <c r="J59" s="281"/>
      <c r="K59" s="279"/>
    </row>
    <row r="60" ht="15" customHeight="1">
      <c r="B60" s="277"/>
      <c r="C60" s="283"/>
      <c r="D60" s="286" t="s">
        <v>1125</v>
      </c>
      <c r="E60" s="286"/>
      <c r="F60" s="286"/>
      <c r="G60" s="286"/>
      <c r="H60" s="286"/>
      <c r="I60" s="286"/>
      <c r="J60" s="286"/>
      <c r="K60" s="279"/>
    </row>
    <row r="61" ht="15" customHeight="1">
      <c r="B61" s="277"/>
      <c r="C61" s="283"/>
      <c r="D61" s="281" t="s">
        <v>1126</v>
      </c>
      <c r="E61" s="281"/>
      <c r="F61" s="281"/>
      <c r="G61" s="281"/>
      <c r="H61" s="281"/>
      <c r="I61" s="281"/>
      <c r="J61" s="281"/>
      <c r="K61" s="279"/>
    </row>
    <row r="62" ht="12.75" customHeight="1">
      <c r="B62" s="277"/>
      <c r="C62" s="283"/>
      <c r="D62" s="283"/>
      <c r="E62" s="287"/>
      <c r="F62" s="283"/>
      <c r="G62" s="283"/>
      <c r="H62" s="283"/>
      <c r="I62" s="283"/>
      <c r="J62" s="283"/>
      <c r="K62" s="279"/>
    </row>
    <row r="63" ht="15" customHeight="1">
      <c r="B63" s="277"/>
      <c r="C63" s="283"/>
      <c r="D63" s="281" t="s">
        <v>1127</v>
      </c>
      <c r="E63" s="281"/>
      <c r="F63" s="281"/>
      <c r="G63" s="281"/>
      <c r="H63" s="281"/>
      <c r="I63" s="281"/>
      <c r="J63" s="281"/>
      <c r="K63" s="279"/>
    </row>
    <row r="64" ht="15" customHeight="1">
      <c r="B64" s="277"/>
      <c r="C64" s="283"/>
      <c r="D64" s="286" t="s">
        <v>1128</v>
      </c>
      <c r="E64" s="286"/>
      <c r="F64" s="286"/>
      <c r="G64" s="286"/>
      <c r="H64" s="286"/>
      <c r="I64" s="286"/>
      <c r="J64" s="286"/>
      <c r="K64" s="279"/>
    </row>
    <row r="65" ht="15" customHeight="1">
      <c r="B65" s="277"/>
      <c r="C65" s="283"/>
      <c r="D65" s="281" t="s">
        <v>1129</v>
      </c>
      <c r="E65" s="281"/>
      <c r="F65" s="281"/>
      <c r="G65" s="281"/>
      <c r="H65" s="281"/>
      <c r="I65" s="281"/>
      <c r="J65" s="281"/>
      <c r="K65" s="279"/>
    </row>
    <row r="66" ht="15" customHeight="1">
      <c r="B66" s="277"/>
      <c r="C66" s="283"/>
      <c r="D66" s="281" t="s">
        <v>1130</v>
      </c>
      <c r="E66" s="281"/>
      <c r="F66" s="281"/>
      <c r="G66" s="281"/>
      <c r="H66" s="281"/>
      <c r="I66" s="281"/>
      <c r="J66" s="281"/>
      <c r="K66" s="279"/>
    </row>
    <row r="67" ht="15" customHeight="1">
      <c r="B67" s="277"/>
      <c r="C67" s="283"/>
      <c r="D67" s="281" t="s">
        <v>1131</v>
      </c>
      <c r="E67" s="281"/>
      <c r="F67" s="281"/>
      <c r="G67" s="281"/>
      <c r="H67" s="281"/>
      <c r="I67" s="281"/>
      <c r="J67" s="281"/>
      <c r="K67" s="279"/>
    </row>
    <row r="68" ht="15" customHeight="1">
      <c r="B68" s="277"/>
      <c r="C68" s="283"/>
      <c r="D68" s="281" t="s">
        <v>1132</v>
      </c>
      <c r="E68" s="281"/>
      <c r="F68" s="281"/>
      <c r="G68" s="281"/>
      <c r="H68" s="281"/>
      <c r="I68" s="281"/>
      <c r="J68" s="281"/>
      <c r="K68" s="279"/>
    </row>
    <row r="69" ht="12.75" customHeight="1">
      <c r="B69" s="288"/>
      <c r="C69" s="289"/>
      <c r="D69" s="289"/>
      <c r="E69" s="289"/>
      <c r="F69" s="289"/>
      <c r="G69" s="289"/>
      <c r="H69" s="289"/>
      <c r="I69" s="289"/>
      <c r="J69" s="289"/>
      <c r="K69" s="290"/>
    </row>
    <row r="70" ht="18.75" customHeight="1">
      <c r="B70" s="291"/>
      <c r="C70" s="291"/>
      <c r="D70" s="291"/>
      <c r="E70" s="291"/>
      <c r="F70" s="291"/>
      <c r="G70" s="291"/>
      <c r="H70" s="291"/>
      <c r="I70" s="291"/>
      <c r="J70" s="291"/>
      <c r="K70" s="292"/>
    </row>
    <row r="71" ht="18.75" customHeight="1">
      <c r="B71" s="292"/>
      <c r="C71" s="292"/>
      <c r="D71" s="292"/>
      <c r="E71" s="292"/>
      <c r="F71" s="292"/>
      <c r="G71" s="292"/>
      <c r="H71" s="292"/>
      <c r="I71" s="292"/>
      <c r="J71" s="292"/>
      <c r="K71" s="292"/>
    </row>
    <row r="72" ht="7.5" customHeight="1">
      <c r="B72" s="293"/>
      <c r="C72" s="294"/>
      <c r="D72" s="294"/>
      <c r="E72" s="294"/>
      <c r="F72" s="294"/>
      <c r="G72" s="294"/>
      <c r="H72" s="294"/>
      <c r="I72" s="294"/>
      <c r="J72" s="294"/>
      <c r="K72" s="295"/>
    </row>
    <row r="73" ht="45" customHeight="1">
      <c r="B73" s="296"/>
      <c r="C73" s="297" t="s">
        <v>109</v>
      </c>
      <c r="D73" s="297"/>
      <c r="E73" s="297"/>
      <c r="F73" s="297"/>
      <c r="G73" s="297"/>
      <c r="H73" s="297"/>
      <c r="I73" s="297"/>
      <c r="J73" s="297"/>
      <c r="K73" s="298"/>
    </row>
    <row r="74" ht="17.25" customHeight="1">
      <c r="B74" s="296"/>
      <c r="C74" s="299" t="s">
        <v>1133</v>
      </c>
      <c r="D74" s="299"/>
      <c r="E74" s="299"/>
      <c r="F74" s="299" t="s">
        <v>1134</v>
      </c>
      <c r="G74" s="300"/>
      <c r="H74" s="299" t="s">
        <v>127</v>
      </c>
      <c r="I74" s="299" t="s">
        <v>59</v>
      </c>
      <c r="J74" s="299" t="s">
        <v>1135</v>
      </c>
      <c r="K74" s="298"/>
    </row>
    <row r="75" ht="17.25" customHeight="1">
      <c r="B75" s="296"/>
      <c r="C75" s="301" t="s">
        <v>1136</v>
      </c>
      <c r="D75" s="301"/>
      <c r="E75" s="301"/>
      <c r="F75" s="302" t="s">
        <v>1137</v>
      </c>
      <c r="G75" s="303"/>
      <c r="H75" s="301"/>
      <c r="I75" s="301"/>
      <c r="J75" s="301" t="s">
        <v>1138</v>
      </c>
      <c r="K75" s="298"/>
    </row>
    <row r="76" ht="5.25" customHeight="1">
      <c r="B76" s="296"/>
      <c r="C76" s="304"/>
      <c r="D76" s="304"/>
      <c r="E76" s="304"/>
      <c r="F76" s="304"/>
      <c r="G76" s="305"/>
      <c r="H76" s="304"/>
      <c r="I76" s="304"/>
      <c r="J76" s="304"/>
      <c r="K76" s="298"/>
    </row>
    <row r="77" ht="15" customHeight="1">
      <c r="B77" s="296"/>
      <c r="C77" s="285" t="s">
        <v>55</v>
      </c>
      <c r="D77" s="304"/>
      <c r="E77" s="304"/>
      <c r="F77" s="306" t="s">
        <v>1139</v>
      </c>
      <c r="G77" s="305"/>
      <c r="H77" s="285" t="s">
        <v>1140</v>
      </c>
      <c r="I77" s="285" t="s">
        <v>1141</v>
      </c>
      <c r="J77" s="285">
        <v>20</v>
      </c>
      <c r="K77" s="298"/>
    </row>
    <row r="78" ht="15" customHeight="1">
      <c r="B78" s="296"/>
      <c r="C78" s="285" t="s">
        <v>1142</v>
      </c>
      <c r="D78" s="285"/>
      <c r="E78" s="285"/>
      <c r="F78" s="306" t="s">
        <v>1139</v>
      </c>
      <c r="G78" s="305"/>
      <c r="H78" s="285" t="s">
        <v>1143</v>
      </c>
      <c r="I78" s="285" t="s">
        <v>1141</v>
      </c>
      <c r="J78" s="285">
        <v>120</v>
      </c>
      <c r="K78" s="298"/>
    </row>
    <row r="79" ht="15" customHeight="1">
      <c r="B79" s="307"/>
      <c r="C79" s="285" t="s">
        <v>1144</v>
      </c>
      <c r="D79" s="285"/>
      <c r="E79" s="285"/>
      <c r="F79" s="306" t="s">
        <v>1145</v>
      </c>
      <c r="G79" s="305"/>
      <c r="H79" s="285" t="s">
        <v>1146</v>
      </c>
      <c r="I79" s="285" t="s">
        <v>1141</v>
      </c>
      <c r="J79" s="285">
        <v>50</v>
      </c>
      <c r="K79" s="298"/>
    </row>
    <row r="80" ht="15" customHeight="1">
      <c r="B80" s="307"/>
      <c r="C80" s="285" t="s">
        <v>1147</v>
      </c>
      <c r="D80" s="285"/>
      <c r="E80" s="285"/>
      <c r="F80" s="306" t="s">
        <v>1139</v>
      </c>
      <c r="G80" s="305"/>
      <c r="H80" s="285" t="s">
        <v>1148</v>
      </c>
      <c r="I80" s="285" t="s">
        <v>1149</v>
      </c>
      <c r="J80" s="285"/>
      <c r="K80" s="298"/>
    </row>
    <row r="81" ht="15" customHeight="1">
      <c r="B81" s="307"/>
      <c r="C81" s="308" t="s">
        <v>1150</v>
      </c>
      <c r="D81" s="308"/>
      <c r="E81" s="308"/>
      <c r="F81" s="309" t="s">
        <v>1145</v>
      </c>
      <c r="G81" s="308"/>
      <c r="H81" s="308" t="s">
        <v>1151</v>
      </c>
      <c r="I81" s="308" t="s">
        <v>1141</v>
      </c>
      <c r="J81" s="308">
        <v>15</v>
      </c>
      <c r="K81" s="298"/>
    </row>
    <row r="82" ht="15" customHeight="1">
      <c r="B82" s="307"/>
      <c r="C82" s="308" t="s">
        <v>1152</v>
      </c>
      <c r="D82" s="308"/>
      <c r="E82" s="308"/>
      <c r="F82" s="309" t="s">
        <v>1145</v>
      </c>
      <c r="G82" s="308"/>
      <c r="H82" s="308" t="s">
        <v>1153</v>
      </c>
      <c r="I82" s="308" t="s">
        <v>1141</v>
      </c>
      <c r="J82" s="308">
        <v>15</v>
      </c>
      <c r="K82" s="298"/>
    </row>
    <row r="83" ht="15" customHeight="1">
      <c r="B83" s="307"/>
      <c r="C83" s="308" t="s">
        <v>1154</v>
      </c>
      <c r="D83" s="308"/>
      <c r="E83" s="308"/>
      <c r="F83" s="309" t="s">
        <v>1145</v>
      </c>
      <c r="G83" s="308"/>
      <c r="H83" s="308" t="s">
        <v>1155</v>
      </c>
      <c r="I83" s="308" t="s">
        <v>1141</v>
      </c>
      <c r="J83" s="308">
        <v>20</v>
      </c>
      <c r="K83" s="298"/>
    </row>
    <row r="84" ht="15" customHeight="1">
      <c r="B84" s="307"/>
      <c r="C84" s="308" t="s">
        <v>1156</v>
      </c>
      <c r="D84" s="308"/>
      <c r="E84" s="308"/>
      <c r="F84" s="309" t="s">
        <v>1145</v>
      </c>
      <c r="G84" s="308"/>
      <c r="H84" s="308" t="s">
        <v>1157</v>
      </c>
      <c r="I84" s="308" t="s">
        <v>1141</v>
      </c>
      <c r="J84" s="308">
        <v>20</v>
      </c>
      <c r="K84" s="298"/>
    </row>
    <row r="85" ht="15" customHeight="1">
      <c r="B85" s="307"/>
      <c r="C85" s="285" t="s">
        <v>1158</v>
      </c>
      <c r="D85" s="285"/>
      <c r="E85" s="285"/>
      <c r="F85" s="306" t="s">
        <v>1145</v>
      </c>
      <c r="G85" s="305"/>
      <c r="H85" s="285" t="s">
        <v>1159</v>
      </c>
      <c r="I85" s="285" t="s">
        <v>1141</v>
      </c>
      <c r="J85" s="285">
        <v>50</v>
      </c>
      <c r="K85" s="298"/>
    </row>
    <row r="86" ht="15" customHeight="1">
      <c r="B86" s="307"/>
      <c r="C86" s="285" t="s">
        <v>1160</v>
      </c>
      <c r="D86" s="285"/>
      <c r="E86" s="285"/>
      <c r="F86" s="306" t="s">
        <v>1145</v>
      </c>
      <c r="G86" s="305"/>
      <c r="H86" s="285" t="s">
        <v>1161</v>
      </c>
      <c r="I86" s="285" t="s">
        <v>1141</v>
      </c>
      <c r="J86" s="285">
        <v>20</v>
      </c>
      <c r="K86" s="298"/>
    </row>
    <row r="87" ht="15" customHeight="1">
      <c r="B87" s="307"/>
      <c r="C87" s="285" t="s">
        <v>1162</v>
      </c>
      <c r="D87" s="285"/>
      <c r="E87" s="285"/>
      <c r="F87" s="306" t="s">
        <v>1145</v>
      </c>
      <c r="G87" s="305"/>
      <c r="H87" s="285" t="s">
        <v>1163</v>
      </c>
      <c r="I87" s="285" t="s">
        <v>1141</v>
      </c>
      <c r="J87" s="285">
        <v>20</v>
      </c>
      <c r="K87" s="298"/>
    </row>
    <row r="88" ht="15" customHeight="1">
      <c r="B88" s="307"/>
      <c r="C88" s="285" t="s">
        <v>1164</v>
      </c>
      <c r="D88" s="285"/>
      <c r="E88" s="285"/>
      <c r="F88" s="306" t="s">
        <v>1145</v>
      </c>
      <c r="G88" s="305"/>
      <c r="H88" s="285" t="s">
        <v>1165</v>
      </c>
      <c r="I88" s="285" t="s">
        <v>1141</v>
      </c>
      <c r="J88" s="285">
        <v>50</v>
      </c>
      <c r="K88" s="298"/>
    </row>
    <row r="89" ht="15" customHeight="1">
      <c r="B89" s="307"/>
      <c r="C89" s="285" t="s">
        <v>1166</v>
      </c>
      <c r="D89" s="285"/>
      <c r="E89" s="285"/>
      <c r="F89" s="306" t="s">
        <v>1145</v>
      </c>
      <c r="G89" s="305"/>
      <c r="H89" s="285" t="s">
        <v>1166</v>
      </c>
      <c r="I89" s="285" t="s">
        <v>1141</v>
      </c>
      <c r="J89" s="285">
        <v>50</v>
      </c>
      <c r="K89" s="298"/>
    </row>
    <row r="90" ht="15" customHeight="1">
      <c r="B90" s="307"/>
      <c r="C90" s="285" t="s">
        <v>132</v>
      </c>
      <c r="D90" s="285"/>
      <c r="E90" s="285"/>
      <c r="F90" s="306" t="s">
        <v>1145</v>
      </c>
      <c r="G90" s="305"/>
      <c r="H90" s="285" t="s">
        <v>1167</v>
      </c>
      <c r="I90" s="285" t="s">
        <v>1141</v>
      </c>
      <c r="J90" s="285">
        <v>255</v>
      </c>
      <c r="K90" s="298"/>
    </row>
    <row r="91" ht="15" customHeight="1">
      <c r="B91" s="307"/>
      <c r="C91" s="285" t="s">
        <v>1168</v>
      </c>
      <c r="D91" s="285"/>
      <c r="E91" s="285"/>
      <c r="F91" s="306" t="s">
        <v>1139</v>
      </c>
      <c r="G91" s="305"/>
      <c r="H91" s="285" t="s">
        <v>1169</v>
      </c>
      <c r="I91" s="285" t="s">
        <v>1170</v>
      </c>
      <c r="J91" s="285"/>
      <c r="K91" s="298"/>
    </row>
    <row r="92" ht="15" customHeight="1">
      <c r="B92" s="307"/>
      <c r="C92" s="285" t="s">
        <v>1171</v>
      </c>
      <c r="D92" s="285"/>
      <c r="E92" s="285"/>
      <c r="F92" s="306" t="s">
        <v>1139</v>
      </c>
      <c r="G92" s="305"/>
      <c r="H92" s="285" t="s">
        <v>1172</v>
      </c>
      <c r="I92" s="285" t="s">
        <v>1173</v>
      </c>
      <c r="J92" s="285"/>
      <c r="K92" s="298"/>
    </row>
    <row r="93" ht="15" customHeight="1">
      <c r="B93" s="307"/>
      <c r="C93" s="285" t="s">
        <v>1174</v>
      </c>
      <c r="D93" s="285"/>
      <c r="E93" s="285"/>
      <c r="F93" s="306" t="s">
        <v>1139</v>
      </c>
      <c r="G93" s="305"/>
      <c r="H93" s="285" t="s">
        <v>1174</v>
      </c>
      <c r="I93" s="285" t="s">
        <v>1173</v>
      </c>
      <c r="J93" s="285"/>
      <c r="K93" s="298"/>
    </row>
    <row r="94" ht="15" customHeight="1">
      <c r="B94" s="307"/>
      <c r="C94" s="285" t="s">
        <v>40</v>
      </c>
      <c r="D94" s="285"/>
      <c r="E94" s="285"/>
      <c r="F94" s="306" t="s">
        <v>1139</v>
      </c>
      <c r="G94" s="305"/>
      <c r="H94" s="285" t="s">
        <v>1175</v>
      </c>
      <c r="I94" s="285" t="s">
        <v>1173</v>
      </c>
      <c r="J94" s="285"/>
      <c r="K94" s="298"/>
    </row>
    <row r="95" ht="15" customHeight="1">
      <c r="B95" s="307"/>
      <c r="C95" s="285" t="s">
        <v>50</v>
      </c>
      <c r="D95" s="285"/>
      <c r="E95" s="285"/>
      <c r="F95" s="306" t="s">
        <v>1139</v>
      </c>
      <c r="G95" s="305"/>
      <c r="H95" s="285" t="s">
        <v>1176</v>
      </c>
      <c r="I95" s="285" t="s">
        <v>1173</v>
      </c>
      <c r="J95" s="285"/>
      <c r="K95" s="298"/>
    </row>
    <row r="96" ht="15" customHeight="1">
      <c r="B96" s="310"/>
      <c r="C96" s="311"/>
      <c r="D96" s="311"/>
      <c r="E96" s="311"/>
      <c r="F96" s="311"/>
      <c r="G96" s="311"/>
      <c r="H96" s="311"/>
      <c r="I96" s="311"/>
      <c r="J96" s="311"/>
      <c r="K96" s="312"/>
    </row>
    <row r="97" ht="18.75" customHeight="1">
      <c r="B97" s="313"/>
      <c r="C97" s="314"/>
      <c r="D97" s="314"/>
      <c r="E97" s="314"/>
      <c r="F97" s="314"/>
      <c r="G97" s="314"/>
      <c r="H97" s="314"/>
      <c r="I97" s="314"/>
      <c r="J97" s="314"/>
      <c r="K97" s="313"/>
    </row>
    <row r="98" ht="18.75" customHeight="1">
      <c r="B98" s="292"/>
      <c r="C98" s="292"/>
      <c r="D98" s="292"/>
      <c r="E98" s="292"/>
      <c r="F98" s="292"/>
      <c r="G98" s="292"/>
      <c r="H98" s="292"/>
      <c r="I98" s="292"/>
      <c r="J98" s="292"/>
      <c r="K98" s="292"/>
    </row>
    <row r="99" ht="7.5" customHeight="1">
      <c r="B99" s="293"/>
      <c r="C99" s="294"/>
      <c r="D99" s="294"/>
      <c r="E99" s="294"/>
      <c r="F99" s="294"/>
      <c r="G99" s="294"/>
      <c r="H99" s="294"/>
      <c r="I99" s="294"/>
      <c r="J99" s="294"/>
      <c r="K99" s="295"/>
    </row>
    <row r="100" ht="45" customHeight="1">
      <c r="B100" s="296"/>
      <c r="C100" s="297" t="s">
        <v>1177</v>
      </c>
      <c r="D100" s="297"/>
      <c r="E100" s="297"/>
      <c r="F100" s="297"/>
      <c r="G100" s="297"/>
      <c r="H100" s="297"/>
      <c r="I100" s="297"/>
      <c r="J100" s="297"/>
      <c r="K100" s="298"/>
    </row>
    <row r="101" ht="17.25" customHeight="1">
      <c r="B101" s="296"/>
      <c r="C101" s="299" t="s">
        <v>1133</v>
      </c>
      <c r="D101" s="299"/>
      <c r="E101" s="299"/>
      <c r="F101" s="299" t="s">
        <v>1134</v>
      </c>
      <c r="G101" s="300"/>
      <c r="H101" s="299" t="s">
        <v>127</v>
      </c>
      <c r="I101" s="299" t="s">
        <v>59</v>
      </c>
      <c r="J101" s="299" t="s">
        <v>1135</v>
      </c>
      <c r="K101" s="298"/>
    </row>
    <row r="102" ht="17.25" customHeight="1">
      <c r="B102" s="296"/>
      <c r="C102" s="301" t="s">
        <v>1136</v>
      </c>
      <c r="D102" s="301"/>
      <c r="E102" s="301"/>
      <c r="F102" s="302" t="s">
        <v>1137</v>
      </c>
      <c r="G102" s="303"/>
      <c r="H102" s="301"/>
      <c r="I102" s="301"/>
      <c r="J102" s="301" t="s">
        <v>1138</v>
      </c>
      <c r="K102" s="298"/>
    </row>
    <row r="103" ht="5.25" customHeight="1">
      <c r="B103" s="296"/>
      <c r="C103" s="299"/>
      <c r="D103" s="299"/>
      <c r="E103" s="299"/>
      <c r="F103" s="299"/>
      <c r="G103" s="315"/>
      <c r="H103" s="299"/>
      <c r="I103" s="299"/>
      <c r="J103" s="299"/>
      <c r="K103" s="298"/>
    </row>
    <row r="104" ht="15" customHeight="1">
      <c r="B104" s="296"/>
      <c r="C104" s="285" t="s">
        <v>55</v>
      </c>
      <c r="D104" s="304"/>
      <c r="E104" s="304"/>
      <c r="F104" s="306" t="s">
        <v>1139</v>
      </c>
      <c r="G104" s="315"/>
      <c r="H104" s="285" t="s">
        <v>1178</v>
      </c>
      <c r="I104" s="285" t="s">
        <v>1141</v>
      </c>
      <c r="J104" s="285">
        <v>20</v>
      </c>
      <c r="K104" s="298"/>
    </row>
    <row r="105" ht="15" customHeight="1">
      <c r="B105" s="296"/>
      <c r="C105" s="285" t="s">
        <v>1142</v>
      </c>
      <c r="D105" s="285"/>
      <c r="E105" s="285"/>
      <c r="F105" s="306" t="s">
        <v>1139</v>
      </c>
      <c r="G105" s="285"/>
      <c r="H105" s="285" t="s">
        <v>1178</v>
      </c>
      <c r="I105" s="285" t="s">
        <v>1141</v>
      </c>
      <c r="J105" s="285">
        <v>120</v>
      </c>
      <c r="K105" s="298"/>
    </row>
    <row r="106" ht="15" customHeight="1">
      <c r="B106" s="307"/>
      <c r="C106" s="285" t="s">
        <v>1144</v>
      </c>
      <c r="D106" s="285"/>
      <c r="E106" s="285"/>
      <c r="F106" s="306" t="s">
        <v>1145</v>
      </c>
      <c r="G106" s="285"/>
      <c r="H106" s="285" t="s">
        <v>1178</v>
      </c>
      <c r="I106" s="285" t="s">
        <v>1141</v>
      </c>
      <c r="J106" s="285">
        <v>50</v>
      </c>
      <c r="K106" s="298"/>
    </row>
    <row r="107" ht="15" customHeight="1">
      <c r="B107" s="307"/>
      <c r="C107" s="285" t="s">
        <v>1147</v>
      </c>
      <c r="D107" s="285"/>
      <c r="E107" s="285"/>
      <c r="F107" s="306" t="s">
        <v>1139</v>
      </c>
      <c r="G107" s="285"/>
      <c r="H107" s="285" t="s">
        <v>1178</v>
      </c>
      <c r="I107" s="285" t="s">
        <v>1149</v>
      </c>
      <c r="J107" s="285"/>
      <c r="K107" s="298"/>
    </row>
    <row r="108" ht="15" customHeight="1">
      <c r="B108" s="307"/>
      <c r="C108" s="285" t="s">
        <v>1158</v>
      </c>
      <c r="D108" s="285"/>
      <c r="E108" s="285"/>
      <c r="F108" s="306" t="s">
        <v>1145</v>
      </c>
      <c r="G108" s="285"/>
      <c r="H108" s="285" t="s">
        <v>1178</v>
      </c>
      <c r="I108" s="285" t="s">
        <v>1141</v>
      </c>
      <c r="J108" s="285">
        <v>50</v>
      </c>
      <c r="K108" s="298"/>
    </row>
    <row r="109" ht="15" customHeight="1">
      <c r="B109" s="307"/>
      <c r="C109" s="285" t="s">
        <v>1166</v>
      </c>
      <c r="D109" s="285"/>
      <c r="E109" s="285"/>
      <c r="F109" s="306" t="s">
        <v>1145</v>
      </c>
      <c r="G109" s="285"/>
      <c r="H109" s="285" t="s">
        <v>1178</v>
      </c>
      <c r="I109" s="285" t="s">
        <v>1141</v>
      </c>
      <c r="J109" s="285">
        <v>50</v>
      </c>
      <c r="K109" s="298"/>
    </row>
    <row r="110" ht="15" customHeight="1">
      <c r="B110" s="307"/>
      <c r="C110" s="285" t="s">
        <v>1164</v>
      </c>
      <c r="D110" s="285"/>
      <c r="E110" s="285"/>
      <c r="F110" s="306" t="s">
        <v>1145</v>
      </c>
      <c r="G110" s="285"/>
      <c r="H110" s="285" t="s">
        <v>1178</v>
      </c>
      <c r="I110" s="285" t="s">
        <v>1141</v>
      </c>
      <c r="J110" s="285">
        <v>50</v>
      </c>
      <c r="K110" s="298"/>
    </row>
    <row r="111" ht="15" customHeight="1">
      <c r="B111" s="307"/>
      <c r="C111" s="285" t="s">
        <v>55</v>
      </c>
      <c r="D111" s="285"/>
      <c r="E111" s="285"/>
      <c r="F111" s="306" t="s">
        <v>1139</v>
      </c>
      <c r="G111" s="285"/>
      <c r="H111" s="285" t="s">
        <v>1179</v>
      </c>
      <c r="I111" s="285" t="s">
        <v>1141</v>
      </c>
      <c r="J111" s="285">
        <v>20</v>
      </c>
      <c r="K111" s="298"/>
    </row>
    <row r="112" ht="15" customHeight="1">
      <c r="B112" s="307"/>
      <c r="C112" s="285" t="s">
        <v>1180</v>
      </c>
      <c r="D112" s="285"/>
      <c r="E112" s="285"/>
      <c r="F112" s="306" t="s">
        <v>1139</v>
      </c>
      <c r="G112" s="285"/>
      <c r="H112" s="285" t="s">
        <v>1181</v>
      </c>
      <c r="I112" s="285" t="s">
        <v>1141</v>
      </c>
      <c r="J112" s="285">
        <v>120</v>
      </c>
      <c r="K112" s="298"/>
    </row>
    <row r="113" ht="15" customHeight="1">
      <c r="B113" s="307"/>
      <c r="C113" s="285" t="s">
        <v>40</v>
      </c>
      <c r="D113" s="285"/>
      <c r="E113" s="285"/>
      <c r="F113" s="306" t="s">
        <v>1139</v>
      </c>
      <c r="G113" s="285"/>
      <c r="H113" s="285" t="s">
        <v>1182</v>
      </c>
      <c r="I113" s="285" t="s">
        <v>1173</v>
      </c>
      <c r="J113" s="285"/>
      <c r="K113" s="298"/>
    </row>
    <row r="114" ht="15" customHeight="1">
      <c r="B114" s="307"/>
      <c r="C114" s="285" t="s">
        <v>50</v>
      </c>
      <c r="D114" s="285"/>
      <c r="E114" s="285"/>
      <c r="F114" s="306" t="s">
        <v>1139</v>
      </c>
      <c r="G114" s="285"/>
      <c r="H114" s="285" t="s">
        <v>1183</v>
      </c>
      <c r="I114" s="285" t="s">
        <v>1173</v>
      </c>
      <c r="J114" s="285"/>
      <c r="K114" s="298"/>
    </row>
    <row r="115" ht="15" customHeight="1">
      <c r="B115" s="307"/>
      <c r="C115" s="285" t="s">
        <v>59</v>
      </c>
      <c r="D115" s="285"/>
      <c r="E115" s="285"/>
      <c r="F115" s="306" t="s">
        <v>1139</v>
      </c>
      <c r="G115" s="285"/>
      <c r="H115" s="285" t="s">
        <v>1184</v>
      </c>
      <c r="I115" s="285" t="s">
        <v>1185</v>
      </c>
      <c r="J115" s="285"/>
      <c r="K115" s="298"/>
    </row>
    <row r="116" ht="15" customHeight="1">
      <c r="B116" s="310"/>
      <c r="C116" s="316"/>
      <c r="D116" s="316"/>
      <c r="E116" s="316"/>
      <c r="F116" s="316"/>
      <c r="G116" s="316"/>
      <c r="H116" s="316"/>
      <c r="I116" s="316"/>
      <c r="J116" s="316"/>
      <c r="K116" s="312"/>
    </row>
    <row r="117" ht="18.75" customHeight="1">
      <c r="B117" s="317"/>
      <c r="C117" s="281"/>
      <c r="D117" s="281"/>
      <c r="E117" s="281"/>
      <c r="F117" s="318"/>
      <c r="G117" s="281"/>
      <c r="H117" s="281"/>
      <c r="I117" s="281"/>
      <c r="J117" s="281"/>
      <c r="K117" s="317"/>
    </row>
    <row r="118" ht="18.75" customHeight="1">
      <c r="B118" s="292"/>
      <c r="C118" s="292"/>
      <c r="D118" s="292"/>
      <c r="E118" s="292"/>
      <c r="F118" s="292"/>
      <c r="G118" s="292"/>
      <c r="H118" s="292"/>
      <c r="I118" s="292"/>
      <c r="J118" s="292"/>
      <c r="K118" s="292"/>
    </row>
    <row r="119" ht="7.5" customHeight="1">
      <c r="B119" s="319"/>
      <c r="C119" s="320"/>
      <c r="D119" s="320"/>
      <c r="E119" s="320"/>
      <c r="F119" s="320"/>
      <c r="G119" s="320"/>
      <c r="H119" s="320"/>
      <c r="I119" s="320"/>
      <c r="J119" s="320"/>
      <c r="K119" s="321"/>
    </row>
    <row r="120" ht="45" customHeight="1">
      <c r="B120" s="322"/>
      <c r="C120" s="275" t="s">
        <v>1186</v>
      </c>
      <c r="D120" s="275"/>
      <c r="E120" s="275"/>
      <c r="F120" s="275"/>
      <c r="G120" s="275"/>
      <c r="H120" s="275"/>
      <c r="I120" s="275"/>
      <c r="J120" s="275"/>
      <c r="K120" s="323"/>
    </row>
    <row r="121" ht="17.25" customHeight="1">
      <c r="B121" s="324"/>
      <c r="C121" s="299" t="s">
        <v>1133</v>
      </c>
      <c r="D121" s="299"/>
      <c r="E121" s="299"/>
      <c r="F121" s="299" t="s">
        <v>1134</v>
      </c>
      <c r="G121" s="300"/>
      <c r="H121" s="299" t="s">
        <v>127</v>
      </c>
      <c r="I121" s="299" t="s">
        <v>59</v>
      </c>
      <c r="J121" s="299" t="s">
        <v>1135</v>
      </c>
      <c r="K121" s="325"/>
    </row>
    <row r="122" ht="17.25" customHeight="1">
      <c r="B122" s="324"/>
      <c r="C122" s="301" t="s">
        <v>1136</v>
      </c>
      <c r="D122" s="301"/>
      <c r="E122" s="301"/>
      <c r="F122" s="302" t="s">
        <v>1137</v>
      </c>
      <c r="G122" s="303"/>
      <c r="H122" s="301"/>
      <c r="I122" s="301"/>
      <c r="J122" s="301" t="s">
        <v>1138</v>
      </c>
      <c r="K122" s="325"/>
    </row>
    <row r="123" ht="5.25" customHeight="1">
      <c r="B123" s="326"/>
      <c r="C123" s="304"/>
      <c r="D123" s="304"/>
      <c r="E123" s="304"/>
      <c r="F123" s="304"/>
      <c r="G123" s="285"/>
      <c r="H123" s="304"/>
      <c r="I123" s="304"/>
      <c r="J123" s="304"/>
      <c r="K123" s="327"/>
    </row>
    <row r="124" ht="15" customHeight="1">
      <c r="B124" s="326"/>
      <c r="C124" s="285" t="s">
        <v>1142</v>
      </c>
      <c r="D124" s="304"/>
      <c r="E124" s="304"/>
      <c r="F124" s="306" t="s">
        <v>1139</v>
      </c>
      <c r="G124" s="285"/>
      <c r="H124" s="285" t="s">
        <v>1178</v>
      </c>
      <c r="I124" s="285" t="s">
        <v>1141</v>
      </c>
      <c r="J124" s="285">
        <v>120</v>
      </c>
      <c r="K124" s="328"/>
    </row>
    <row r="125" ht="15" customHeight="1">
      <c r="B125" s="326"/>
      <c r="C125" s="285" t="s">
        <v>1187</v>
      </c>
      <c r="D125" s="285"/>
      <c r="E125" s="285"/>
      <c r="F125" s="306" t="s">
        <v>1139</v>
      </c>
      <c r="G125" s="285"/>
      <c r="H125" s="285" t="s">
        <v>1188</v>
      </c>
      <c r="I125" s="285" t="s">
        <v>1141</v>
      </c>
      <c r="J125" s="285" t="s">
        <v>1189</v>
      </c>
      <c r="K125" s="328"/>
    </row>
    <row r="126" ht="15" customHeight="1">
      <c r="B126" s="326"/>
      <c r="C126" s="285" t="s">
        <v>1088</v>
      </c>
      <c r="D126" s="285"/>
      <c r="E126" s="285"/>
      <c r="F126" s="306" t="s">
        <v>1139</v>
      </c>
      <c r="G126" s="285"/>
      <c r="H126" s="285" t="s">
        <v>1190</v>
      </c>
      <c r="I126" s="285" t="s">
        <v>1141</v>
      </c>
      <c r="J126" s="285" t="s">
        <v>1189</v>
      </c>
      <c r="K126" s="328"/>
    </row>
    <row r="127" ht="15" customHeight="1">
      <c r="B127" s="326"/>
      <c r="C127" s="285" t="s">
        <v>1150</v>
      </c>
      <c r="D127" s="285"/>
      <c r="E127" s="285"/>
      <c r="F127" s="306" t="s">
        <v>1145</v>
      </c>
      <c r="G127" s="285"/>
      <c r="H127" s="285" t="s">
        <v>1151</v>
      </c>
      <c r="I127" s="285" t="s">
        <v>1141</v>
      </c>
      <c r="J127" s="285">
        <v>15</v>
      </c>
      <c r="K127" s="328"/>
    </row>
    <row r="128" ht="15" customHeight="1">
      <c r="B128" s="326"/>
      <c r="C128" s="308" t="s">
        <v>1152</v>
      </c>
      <c r="D128" s="308"/>
      <c r="E128" s="308"/>
      <c r="F128" s="309" t="s">
        <v>1145</v>
      </c>
      <c r="G128" s="308"/>
      <c r="H128" s="308" t="s">
        <v>1153</v>
      </c>
      <c r="I128" s="308" t="s">
        <v>1141</v>
      </c>
      <c r="J128" s="308">
        <v>15</v>
      </c>
      <c r="K128" s="328"/>
    </row>
    <row r="129" ht="15" customHeight="1">
      <c r="B129" s="326"/>
      <c r="C129" s="308" t="s">
        <v>1154</v>
      </c>
      <c r="D129" s="308"/>
      <c r="E129" s="308"/>
      <c r="F129" s="309" t="s">
        <v>1145</v>
      </c>
      <c r="G129" s="308"/>
      <c r="H129" s="308" t="s">
        <v>1155</v>
      </c>
      <c r="I129" s="308" t="s">
        <v>1141</v>
      </c>
      <c r="J129" s="308">
        <v>20</v>
      </c>
      <c r="K129" s="328"/>
    </row>
    <row r="130" ht="15" customHeight="1">
      <c r="B130" s="326"/>
      <c r="C130" s="308" t="s">
        <v>1156</v>
      </c>
      <c r="D130" s="308"/>
      <c r="E130" s="308"/>
      <c r="F130" s="309" t="s">
        <v>1145</v>
      </c>
      <c r="G130" s="308"/>
      <c r="H130" s="308" t="s">
        <v>1157</v>
      </c>
      <c r="I130" s="308" t="s">
        <v>1141</v>
      </c>
      <c r="J130" s="308">
        <v>20</v>
      </c>
      <c r="K130" s="328"/>
    </row>
    <row r="131" ht="15" customHeight="1">
      <c r="B131" s="326"/>
      <c r="C131" s="285" t="s">
        <v>1144</v>
      </c>
      <c r="D131" s="285"/>
      <c r="E131" s="285"/>
      <c r="F131" s="306" t="s">
        <v>1145</v>
      </c>
      <c r="G131" s="285"/>
      <c r="H131" s="285" t="s">
        <v>1178</v>
      </c>
      <c r="I131" s="285" t="s">
        <v>1141</v>
      </c>
      <c r="J131" s="285">
        <v>50</v>
      </c>
      <c r="K131" s="328"/>
    </row>
    <row r="132" ht="15" customHeight="1">
      <c r="B132" s="326"/>
      <c r="C132" s="285" t="s">
        <v>1158</v>
      </c>
      <c r="D132" s="285"/>
      <c r="E132" s="285"/>
      <c r="F132" s="306" t="s">
        <v>1145</v>
      </c>
      <c r="G132" s="285"/>
      <c r="H132" s="285" t="s">
        <v>1178</v>
      </c>
      <c r="I132" s="285" t="s">
        <v>1141</v>
      </c>
      <c r="J132" s="285">
        <v>50</v>
      </c>
      <c r="K132" s="328"/>
    </row>
    <row r="133" ht="15" customHeight="1">
      <c r="B133" s="326"/>
      <c r="C133" s="285" t="s">
        <v>1164</v>
      </c>
      <c r="D133" s="285"/>
      <c r="E133" s="285"/>
      <c r="F133" s="306" t="s">
        <v>1145</v>
      </c>
      <c r="G133" s="285"/>
      <c r="H133" s="285" t="s">
        <v>1178</v>
      </c>
      <c r="I133" s="285" t="s">
        <v>1141</v>
      </c>
      <c r="J133" s="285">
        <v>50</v>
      </c>
      <c r="K133" s="328"/>
    </row>
    <row r="134" ht="15" customHeight="1">
      <c r="B134" s="326"/>
      <c r="C134" s="285" t="s">
        <v>1166</v>
      </c>
      <c r="D134" s="285"/>
      <c r="E134" s="285"/>
      <c r="F134" s="306" t="s">
        <v>1145</v>
      </c>
      <c r="G134" s="285"/>
      <c r="H134" s="285" t="s">
        <v>1178</v>
      </c>
      <c r="I134" s="285" t="s">
        <v>1141</v>
      </c>
      <c r="J134" s="285">
        <v>50</v>
      </c>
      <c r="K134" s="328"/>
    </row>
    <row r="135" ht="15" customHeight="1">
      <c r="B135" s="326"/>
      <c r="C135" s="285" t="s">
        <v>132</v>
      </c>
      <c r="D135" s="285"/>
      <c r="E135" s="285"/>
      <c r="F135" s="306" t="s">
        <v>1145</v>
      </c>
      <c r="G135" s="285"/>
      <c r="H135" s="285" t="s">
        <v>1191</v>
      </c>
      <c r="I135" s="285" t="s">
        <v>1141</v>
      </c>
      <c r="J135" s="285">
        <v>255</v>
      </c>
      <c r="K135" s="328"/>
    </row>
    <row r="136" ht="15" customHeight="1">
      <c r="B136" s="326"/>
      <c r="C136" s="285" t="s">
        <v>1168</v>
      </c>
      <c r="D136" s="285"/>
      <c r="E136" s="285"/>
      <c r="F136" s="306" t="s">
        <v>1139</v>
      </c>
      <c r="G136" s="285"/>
      <c r="H136" s="285" t="s">
        <v>1192</v>
      </c>
      <c r="I136" s="285" t="s">
        <v>1170</v>
      </c>
      <c r="J136" s="285"/>
      <c r="K136" s="328"/>
    </row>
    <row r="137" ht="15" customHeight="1">
      <c r="B137" s="326"/>
      <c r="C137" s="285" t="s">
        <v>1171</v>
      </c>
      <c r="D137" s="285"/>
      <c r="E137" s="285"/>
      <c r="F137" s="306" t="s">
        <v>1139</v>
      </c>
      <c r="G137" s="285"/>
      <c r="H137" s="285" t="s">
        <v>1193</v>
      </c>
      <c r="I137" s="285" t="s">
        <v>1173</v>
      </c>
      <c r="J137" s="285"/>
      <c r="K137" s="328"/>
    </row>
    <row r="138" ht="15" customHeight="1">
      <c r="B138" s="326"/>
      <c r="C138" s="285" t="s">
        <v>1174</v>
      </c>
      <c r="D138" s="285"/>
      <c r="E138" s="285"/>
      <c r="F138" s="306" t="s">
        <v>1139</v>
      </c>
      <c r="G138" s="285"/>
      <c r="H138" s="285" t="s">
        <v>1174</v>
      </c>
      <c r="I138" s="285" t="s">
        <v>1173</v>
      </c>
      <c r="J138" s="285"/>
      <c r="K138" s="328"/>
    </row>
    <row r="139" ht="15" customHeight="1">
      <c r="B139" s="326"/>
      <c r="C139" s="285" t="s">
        <v>40</v>
      </c>
      <c r="D139" s="285"/>
      <c r="E139" s="285"/>
      <c r="F139" s="306" t="s">
        <v>1139</v>
      </c>
      <c r="G139" s="285"/>
      <c r="H139" s="285" t="s">
        <v>1194</v>
      </c>
      <c r="I139" s="285" t="s">
        <v>1173</v>
      </c>
      <c r="J139" s="285"/>
      <c r="K139" s="328"/>
    </row>
    <row r="140" ht="15" customHeight="1">
      <c r="B140" s="326"/>
      <c r="C140" s="285" t="s">
        <v>1195</v>
      </c>
      <c r="D140" s="285"/>
      <c r="E140" s="285"/>
      <c r="F140" s="306" t="s">
        <v>1139</v>
      </c>
      <c r="G140" s="285"/>
      <c r="H140" s="285" t="s">
        <v>1196</v>
      </c>
      <c r="I140" s="285" t="s">
        <v>1173</v>
      </c>
      <c r="J140" s="285"/>
      <c r="K140" s="328"/>
    </row>
    <row r="141" ht="15" customHeight="1">
      <c r="B141" s="329"/>
      <c r="C141" s="330"/>
      <c r="D141" s="330"/>
      <c r="E141" s="330"/>
      <c r="F141" s="330"/>
      <c r="G141" s="330"/>
      <c r="H141" s="330"/>
      <c r="I141" s="330"/>
      <c r="J141" s="330"/>
      <c r="K141" s="331"/>
    </row>
    <row r="142" ht="18.75" customHeight="1">
      <c r="B142" s="281"/>
      <c r="C142" s="281"/>
      <c r="D142" s="281"/>
      <c r="E142" s="281"/>
      <c r="F142" s="318"/>
      <c r="G142" s="281"/>
      <c r="H142" s="281"/>
      <c r="I142" s="281"/>
      <c r="J142" s="281"/>
      <c r="K142" s="281"/>
    </row>
    <row r="143" ht="18.75" customHeight="1">
      <c r="B143" s="292"/>
      <c r="C143" s="292"/>
      <c r="D143" s="292"/>
      <c r="E143" s="292"/>
      <c r="F143" s="292"/>
      <c r="G143" s="292"/>
      <c r="H143" s="292"/>
      <c r="I143" s="292"/>
      <c r="J143" s="292"/>
      <c r="K143" s="292"/>
    </row>
    <row r="144" ht="7.5" customHeight="1">
      <c r="B144" s="293"/>
      <c r="C144" s="294"/>
      <c r="D144" s="294"/>
      <c r="E144" s="294"/>
      <c r="F144" s="294"/>
      <c r="G144" s="294"/>
      <c r="H144" s="294"/>
      <c r="I144" s="294"/>
      <c r="J144" s="294"/>
      <c r="K144" s="295"/>
    </row>
    <row r="145" ht="45" customHeight="1">
      <c r="B145" s="296"/>
      <c r="C145" s="297" t="s">
        <v>1197</v>
      </c>
      <c r="D145" s="297"/>
      <c r="E145" s="297"/>
      <c r="F145" s="297"/>
      <c r="G145" s="297"/>
      <c r="H145" s="297"/>
      <c r="I145" s="297"/>
      <c r="J145" s="297"/>
      <c r="K145" s="298"/>
    </row>
    <row r="146" ht="17.25" customHeight="1">
      <c r="B146" s="296"/>
      <c r="C146" s="299" t="s">
        <v>1133</v>
      </c>
      <c r="D146" s="299"/>
      <c r="E146" s="299"/>
      <c r="F146" s="299" t="s">
        <v>1134</v>
      </c>
      <c r="G146" s="300"/>
      <c r="H146" s="299" t="s">
        <v>127</v>
      </c>
      <c r="I146" s="299" t="s">
        <v>59</v>
      </c>
      <c r="J146" s="299" t="s">
        <v>1135</v>
      </c>
      <c r="K146" s="298"/>
    </row>
    <row r="147" ht="17.25" customHeight="1">
      <c r="B147" s="296"/>
      <c r="C147" s="301" t="s">
        <v>1136</v>
      </c>
      <c r="D147" s="301"/>
      <c r="E147" s="301"/>
      <c r="F147" s="302" t="s">
        <v>1137</v>
      </c>
      <c r="G147" s="303"/>
      <c r="H147" s="301"/>
      <c r="I147" s="301"/>
      <c r="J147" s="301" t="s">
        <v>1138</v>
      </c>
      <c r="K147" s="298"/>
    </row>
    <row r="148" ht="5.25" customHeight="1">
      <c r="B148" s="307"/>
      <c r="C148" s="304"/>
      <c r="D148" s="304"/>
      <c r="E148" s="304"/>
      <c r="F148" s="304"/>
      <c r="G148" s="305"/>
      <c r="H148" s="304"/>
      <c r="I148" s="304"/>
      <c r="J148" s="304"/>
      <c r="K148" s="328"/>
    </row>
    <row r="149" ht="15" customHeight="1">
      <c r="B149" s="307"/>
      <c r="C149" s="332" t="s">
        <v>1142</v>
      </c>
      <c r="D149" s="285"/>
      <c r="E149" s="285"/>
      <c r="F149" s="333" t="s">
        <v>1139</v>
      </c>
      <c r="G149" s="285"/>
      <c r="H149" s="332" t="s">
        <v>1178</v>
      </c>
      <c r="I149" s="332" t="s">
        <v>1141</v>
      </c>
      <c r="J149" s="332">
        <v>120</v>
      </c>
      <c r="K149" s="328"/>
    </row>
    <row r="150" ht="15" customHeight="1">
      <c r="B150" s="307"/>
      <c r="C150" s="332" t="s">
        <v>1187</v>
      </c>
      <c r="D150" s="285"/>
      <c r="E150" s="285"/>
      <c r="F150" s="333" t="s">
        <v>1139</v>
      </c>
      <c r="G150" s="285"/>
      <c r="H150" s="332" t="s">
        <v>1198</v>
      </c>
      <c r="I150" s="332" t="s">
        <v>1141</v>
      </c>
      <c r="J150" s="332" t="s">
        <v>1189</v>
      </c>
      <c r="K150" s="328"/>
    </row>
    <row r="151" ht="15" customHeight="1">
      <c r="B151" s="307"/>
      <c r="C151" s="332" t="s">
        <v>1088</v>
      </c>
      <c r="D151" s="285"/>
      <c r="E151" s="285"/>
      <c r="F151" s="333" t="s">
        <v>1139</v>
      </c>
      <c r="G151" s="285"/>
      <c r="H151" s="332" t="s">
        <v>1199</v>
      </c>
      <c r="I151" s="332" t="s">
        <v>1141</v>
      </c>
      <c r="J151" s="332" t="s">
        <v>1189</v>
      </c>
      <c r="K151" s="328"/>
    </row>
    <row r="152" ht="15" customHeight="1">
      <c r="B152" s="307"/>
      <c r="C152" s="332" t="s">
        <v>1144</v>
      </c>
      <c r="D152" s="285"/>
      <c r="E152" s="285"/>
      <c r="F152" s="333" t="s">
        <v>1145</v>
      </c>
      <c r="G152" s="285"/>
      <c r="H152" s="332" t="s">
        <v>1178</v>
      </c>
      <c r="I152" s="332" t="s">
        <v>1141</v>
      </c>
      <c r="J152" s="332">
        <v>50</v>
      </c>
      <c r="K152" s="328"/>
    </row>
    <row r="153" ht="15" customHeight="1">
      <c r="B153" s="307"/>
      <c r="C153" s="332" t="s">
        <v>1147</v>
      </c>
      <c r="D153" s="285"/>
      <c r="E153" s="285"/>
      <c r="F153" s="333" t="s">
        <v>1139</v>
      </c>
      <c r="G153" s="285"/>
      <c r="H153" s="332" t="s">
        <v>1178</v>
      </c>
      <c r="I153" s="332" t="s">
        <v>1149</v>
      </c>
      <c r="J153" s="332"/>
      <c r="K153" s="328"/>
    </row>
    <row r="154" ht="15" customHeight="1">
      <c r="B154" s="307"/>
      <c r="C154" s="332" t="s">
        <v>1158</v>
      </c>
      <c r="D154" s="285"/>
      <c r="E154" s="285"/>
      <c r="F154" s="333" t="s">
        <v>1145</v>
      </c>
      <c r="G154" s="285"/>
      <c r="H154" s="332" t="s">
        <v>1178</v>
      </c>
      <c r="I154" s="332" t="s">
        <v>1141</v>
      </c>
      <c r="J154" s="332">
        <v>50</v>
      </c>
      <c r="K154" s="328"/>
    </row>
    <row r="155" ht="15" customHeight="1">
      <c r="B155" s="307"/>
      <c r="C155" s="332" t="s">
        <v>1166</v>
      </c>
      <c r="D155" s="285"/>
      <c r="E155" s="285"/>
      <c r="F155" s="333" t="s">
        <v>1145</v>
      </c>
      <c r="G155" s="285"/>
      <c r="H155" s="332" t="s">
        <v>1178</v>
      </c>
      <c r="I155" s="332" t="s">
        <v>1141</v>
      </c>
      <c r="J155" s="332">
        <v>50</v>
      </c>
      <c r="K155" s="328"/>
    </row>
    <row r="156" ht="15" customHeight="1">
      <c r="B156" s="307"/>
      <c r="C156" s="332" t="s">
        <v>1164</v>
      </c>
      <c r="D156" s="285"/>
      <c r="E156" s="285"/>
      <c r="F156" s="333" t="s">
        <v>1145</v>
      </c>
      <c r="G156" s="285"/>
      <c r="H156" s="332" t="s">
        <v>1178</v>
      </c>
      <c r="I156" s="332" t="s">
        <v>1141</v>
      </c>
      <c r="J156" s="332">
        <v>50</v>
      </c>
      <c r="K156" s="328"/>
    </row>
    <row r="157" ht="15" customHeight="1">
      <c r="B157" s="307"/>
      <c r="C157" s="332" t="s">
        <v>115</v>
      </c>
      <c r="D157" s="285"/>
      <c r="E157" s="285"/>
      <c r="F157" s="333" t="s">
        <v>1139</v>
      </c>
      <c r="G157" s="285"/>
      <c r="H157" s="332" t="s">
        <v>1200</v>
      </c>
      <c r="I157" s="332" t="s">
        <v>1141</v>
      </c>
      <c r="J157" s="332" t="s">
        <v>1201</v>
      </c>
      <c r="K157" s="328"/>
    </row>
    <row r="158" ht="15" customHeight="1">
      <c r="B158" s="307"/>
      <c r="C158" s="332" t="s">
        <v>1202</v>
      </c>
      <c r="D158" s="285"/>
      <c r="E158" s="285"/>
      <c r="F158" s="333" t="s">
        <v>1139</v>
      </c>
      <c r="G158" s="285"/>
      <c r="H158" s="332" t="s">
        <v>1203</v>
      </c>
      <c r="I158" s="332" t="s">
        <v>1173</v>
      </c>
      <c r="J158" s="332"/>
      <c r="K158" s="328"/>
    </row>
    <row r="159" ht="15" customHeight="1">
      <c r="B159" s="334"/>
      <c r="C159" s="316"/>
      <c r="D159" s="316"/>
      <c r="E159" s="316"/>
      <c r="F159" s="316"/>
      <c r="G159" s="316"/>
      <c r="H159" s="316"/>
      <c r="I159" s="316"/>
      <c r="J159" s="316"/>
      <c r="K159" s="335"/>
    </row>
    <row r="160" ht="18.75" customHeight="1">
      <c r="B160" s="281"/>
      <c r="C160" s="285"/>
      <c r="D160" s="285"/>
      <c r="E160" s="285"/>
      <c r="F160" s="306"/>
      <c r="G160" s="285"/>
      <c r="H160" s="285"/>
      <c r="I160" s="285"/>
      <c r="J160" s="285"/>
      <c r="K160" s="281"/>
    </row>
    <row r="161" ht="18.75" customHeight="1">
      <c r="B161" s="292"/>
      <c r="C161" s="292"/>
      <c r="D161" s="292"/>
      <c r="E161" s="292"/>
      <c r="F161" s="292"/>
      <c r="G161" s="292"/>
      <c r="H161" s="292"/>
      <c r="I161" s="292"/>
      <c r="J161" s="292"/>
      <c r="K161" s="292"/>
    </row>
    <row r="162" ht="7.5" customHeight="1">
      <c r="B162" s="271"/>
      <c r="C162" s="272"/>
      <c r="D162" s="272"/>
      <c r="E162" s="272"/>
      <c r="F162" s="272"/>
      <c r="G162" s="272"/>
      <c r="H162" s="272"/>
      <c r="I162" s="272"/>
      <c r="J162" s="272"/>
      <c r="K162" s="273"/>
    </row>
    <row r="163" ht="45" customHeight="1">
      <c r="B163" s="274"/>
      <c r="C163" s="275" t="s">
        <v>1204</v>
      </c>
      <c r="D163" s="275"/>
      <c r="E163" s="275"/>
      <c r="F163" s="275"/>
      <c r="G163" s="275"/>
      <c r="H163" s="275"/>
      <c r="I163" s="275"/>
      <c r="J163" s="275"/>
      <c r="K163" s="276"/>
    </row>
    <row r="164" ht="17.25" customHeight="1">
      <c r="B164" s="274"/>
      <c r="C164" s="299" t="s">
        <v>1133</v>
      </c>
      <c r="D164" s="299"/>
      <c r="E164" s="299"/>
      <c r="F164" s="299" t="s">
        <v>1134</v>
      </c>
      <c r="G164" s="336"/>
      <c r="H164" s="337" t="s">
        <v>127</v>
      </c>
      <c r="I164" s="337" t="s">
        <v>59</v>
      </c>
      <c r="J164" s="299" t="s">
        <v>1135</v>
      </c>
      <c r="K164" s="276"/>
    </row>
    <row r="165" ht="17.25" customHeight="1">
      <c r="B165" s="277"/>
      <c r="C165" s="301" t="s">
        <v>1136</v>
      </c>
      <c r="D165" s="301"/>
      <c r="E165" s="301"/>
      <c r="F165" s="302" t="s">
        <v>1137</v>
      </c>
      <c r="G165" s="338"/>
      <c r="H165" s="339"/>
      <c r="I165" s="339"/>
      <c r="J165" s="301" t="s">
        <v>1138</v>
      </c>
      <c r="K165" s="279"/>
    </row>
    <row r="166" ht="5.25" customHeight="1">
      <c r="B166" s="307"/>
      <c r="C166" s="304"/>
      <c r="D166" s="304"/>
      <c r="E166" s="304"/>
      <c r="F166" s="304"/>
      <c r="G166" s="305"/>
      <c r="H166" s="304"/>
      <c r="I166" s="304"/>
      <c r="J166" s="304"/>
      <c r="K166" s="328"/>
    </row>
    <row r="167" ht="15" customHeight="1">
      <c r="B167" s="307"/>
      <c r="C167" s="285" t="s">
        <v>1142</v>
      </c>
      <c r="D167" s="285"/>
      <c r="E167" s="285"/>
      <c r="F167" s="306" t="s">
        <v>1139</v>
      </c>
      <c r="G167" s="285"/>
      <c r="H167" s="285" t="s">
        <v>1178</v>
      </c>
      <c r="I167" s="285" t="s">
        <v>1141</v>
      </c>
      <c r="J167" s="285">
        <v>120</v>
      </c>
      <c r="K167" s="328"/>
    </row>
    <row r="168" ht="15" customHeight="1">
      <c r="B168" s="307"/>
      <c r="C168" s="285" t="s">
        <v>1187</v>
      </c>
      <c r="D168" s="285"/>
      <c r="E168" s="285"/>
      <c r="F168" s="306" t="s">
        <v>1139</v>
      </c>
      <c r="G168" s="285"/>
      <c r="H168" s="285" t="s">
        <v>1188</v>
      </c>
      <c r="I168" s="285" t="s">
        <v>1141</v>
      </c>
      <c r="J168" s="285" t="s">
        <v>1189</v>
      </c>
      <c r="K168" s="328"/>
    </row>
    <row r="169" ht="15" customHeight="1">
      <c r="B169" s="307"/>
      <c r="C169" s="285" t="s">
        <v>1088</v>
      </c>
      <c r="D169" s="285"/>
      <c r="E169" s="285"/>
      <c r="F169" s="306" t="s">
        <v>1139</v>
      </c>
      <c r="G169" s="285"/>
      <c r="H169" s="285" t="s">
        <v>1205</v>
      </c>
      <c r="I169" s="285" t="s">
        <v>1141</v>
      </c>
      <c r="J169" s="285" t="s">
        <v>1189</v>
      </c>
      <c r="K169" s="328"/>
    </row>
    <row r="170" ht="15" customHeight="1">
      <c r="B170" s="307"/>
      <c r="C170" s="285" t="s">
        <v>1144</v>
      </c>
      <c r="D170" s="285"/>
      <c r="E170" s="285"/>
      <c r="F170" s="306" t="s">
        <v>1145</v>
      </c>
      <c r="G170" s="285"/>
      <c r="H170" s="285" t="s">
        <v>1205</v>
      </c>
      <c r="I170" s="285" t="s">
        <v>1141</v>
      </c>
      <c r="J170" s="285">
        <v>50</v>
      </c>
      <c r="K170" s="328"/>
    </row>
    <row r="171" ht="15" customHeight="1">
      <c r="B171" s="307"/>
      <c r="C171" s="285" t="s">
        <v>1147</v>
      </c>
      <c r="D171" s="285"/>
      <c r="E171" s="285"/>
      <c r="F171" s="306" t="s">
        <v>1139</v>
      </c>
      <c r="G171" s="285"/>
      <c r="H171" s="285" t="s">
        <v>1205</v>
      </c>
      <c r="I171" s="285" t="s">
        <v>1149</v>
      </c>
      <c r="J171" s="285"/>
      <c r="K171" s="328"/>
    </row>
    <row r="172" ht="15" customHeight="1">
      <c r="B172" s="307"/>
      <c r="C172" s="285" t="s">
        <v>1158</v>
      </c>
      <c r="D172" s="285"/>
      <c r="E172" s="285"/>
      <c r="F172" s="306" t="s">
        <v>1145</v>
      </c>
      <c r="G172" s="285"/>
      <c r="H172" s="285" t="s">
        <v>1205</v>
      </c>
      <c r="I172" s="285" t="s">
        <v>1141</v>
      </c>
      <c r="J172" s="285">
        <v>50</v>
      </c>
      <c r="K172" s="328"/>
    </row>
    <row r="173" ht="15" customHeight="1">
      <c r="B173" s="307"/>
      <c r="C173" s="285" t="s">
        <v>1166</v>
      </c>
      <c r="D173" s="285"/>
      <c r="E173" s="285"/>
      <c r="F173" s="306" t="s">
        <v>1145</v>
      </c>
      <c r="G173" s="285"/>
      <c r="H173" s="285" t="s">
        <v>1205</v>
      </c>
      <c r="I173" s="285" t="s">
        <v>1141</v>
      </c>
      <c r="J173" s="285">
        <v>50</v>
      </c>
      <c r="K173" s="328"/>
    </row>
    <row r="174" ht="15" customHeight="1">
      <c r="B174" s="307"/>
      <c r="C174" s="285" t="s">
        <v>1164</v>
      </c>
      <c r="D174" s="285"/>
      <c r="E174" s="285"/>
      <c r="F174" s="306" t="s">
        <v>1145</v>
      </c>
      <c r="G174" s="285"/>
      <c r="H174" s="285" t="s">
        <v>1205</v>
      </c>
      <c r="I174" s="285" t="s">
        <v>1141</v>
      </c>
      <c r="J174" s="285">
        <v>50</v>
      </c>
      <c r="K174" s="328"/>
    </row>
    <row r="175" ht="15" customHeight="1">
      <c r="B175" s="307"/>
      <c r="C175" s="285" t="s">
        <v>126</v>
      </c>
      <c r="D175" s="285"/>
      <c r="E175" s="285"/>
      <c r="F175" s="306" t="s">
        <v>1139</v>
      </c>
      <c r="G175" s="285"/>
      <c r="H175" s="285" t="s">
        <v>1206</v>
      </c>
      <c r="I175" s="285" t="s">
        <v>1207</v>
      </c>
      <c r="J175" s="285"/>
      <c r="K175" s="328"/>
    </row>
    <row r="176" ht="15" customHeight="1">
      <c r="B176" s="307"/>
      <c r="C176" s="285" t="s">
        <v>59</v>
      </c>
      <c r="D176" s="285"/>
      <c r="E176" s="285"/>
      <c r="F176" s="306" t="s">
        <v>1139</v>
      </c>
      <c r="G176" s="285"/>
      <c r="H176" s="285" t="s">
        <v>1208</v>
      </c>
      <c r="I176" s="285" t="s">
        <v>1209</v>
      </c>
      <c r="J176" s="285">
        <v>1</v>
      </c>
      <c r="K176" s="328"/>
    </row>
    <row r="177" ht="15" customHeight="1">
      <c r="B177" s="307"/>
      <c r="C177" s="285" t="s">
        <v>55</v>
      </c>
      <c r="D177" s="285"/>
      <c r="E177" s="285"/>
      <c r="F177" s="306" t="s">
        <v>1139</v>
      </c>
      <c r="G177" s="285"/>
      <c r="H177" s="285" t="s">
        <v>1210</v>
      </c>
      <c r="I177" s="285" t="s">
        <v>1141</v>
      </c>
      <c r="J177" s="285">
        <v>20</v>
      </c>
      <c r="K177" s="328"/>
    </row>
    <row r="178" ht="15" customHeight="1">
      <c r="B178" s="307"/>
      <c r="C178" s="285" t="s">
        <v>127</v>
      </c>
      <c r="D178" s="285"/>
      <c r="E178" s="285"/>
      <c r="F178" s="306" t="s">
        <v>1139</v>
      </c>
      <c r="G178" s="285"/>
      <c r="H178" s="285" t="s">
        <v>1211</v>
      </c>
      <c r="I178" s="285" t="s">
        <v>1141</v>
      </c>
      <c r="J178" s="285">
        <v>255</v>
      </c>
      <c r="K178" s="328"/>
    </row>
    <row r="179" ht="15" customHeight="1">
      <c r="B179" s="307"/>
      <c r="C179" s="285" t="s">
        <v>128</v>
      </c>
      <c r="D179" s="285"/>
      <c r="E179" s="285"/>
      <c r="F179" s="306" t="s">
        <v>1139</v>
      </c>
      <c r="G179" s="285"/>
      <c r="H179" s="285" t="s">
        <v>1104</v>
      </c>
      <c r="I179" s="285" t="s">
        <v>1141</v>
      </c>
      <c r="J179" s="285">
        <v>10</v>
      </c>
      <c r="K179" s="328"/>
    </row>
    <row r="180" ht="15" customHeight="1">
      <c r="B180" s="307"/>
      <c r="C180" s="285" t="s">
        <v>129</v>
      </c>
      <c r="D180" s="285"/>
      <c r="E180" s="285"/>
      <c r="F180" s="306" t="s">
        <v>1139</v>
      </c>
      <c r="G180" s="285"/>
      <c r="H180" s="285" t="s">
        <v>1212</v>
      </c>
      <c r="I180" s="285" t="s">
        <v>1173</v>
      </c>
      <c r="J180" s="285"/>
      <c r="K180" s="328"/>
    </row>
    <row r="181" ht="15" customHeight="1">
      <c r="B181" s="307"/>
      <c r="C181" s="285" t="s">
        <v>1213</v>
      </c>
      <c r="D181" s="285"/>
      <c r="E181" s="285"/>
      <c r="F181" s="306" t="s">
        <v>1139</v>
      </c>
      <c r="G181" s="285"/>
      <c r="H181" s="285" t="s">
        <v>1214</v>
      </c>
      <c r="I181" s="285" t="s">
        <v>1173</v>
      </c>
      <c r="J181" s="285"/>
      <c r="K181" s="328"/>
    </row>
    <row r="182" ht="15" customHeight="1">
      <c r="B182" s="307"/>
      <c r="C182" s="285" t="s">
        <v>1202</v>
      </c>
      <c r="D182" s="285"/>
      <c r="E182" s="285"/>
      <c r="F182" s="306" t="s">
        <v>1139</v>
      </c>
      <c r="G182" s="285"/>
      <c r="H182" s="285" t="s">
        <v>1215</v>
      </c>
      <c r="I182" s="285" t="s">
        <v>1173</v>
      </c>
      <c r="J182" s="285"/>
      <c r="K182" s="328"/>
    </row>
    <row r="183" ht="15" customHeight="1">
      <c r="B183" s="307"/>
      <c r="C183" s="285" t="s">
        <v>131</v>
      </c>
      <c r="D183" s="285"/>
      <c r="E183" s="285"/>
      <c r="F183" s="306" t="s">
        <v>1145</v>
      </c>
      <c r="G183" s="285"/>
      <c r="H183" s="285" t="s">
        <v>1216</v>
      </c>
      <c r="I183" s="285" t="s">
        <v>1141</v>
      </c>
      <c r="J183" s="285">
        <v>50</v>
      </c>
      <c r="K183" s="328"/>
    </row>
    <row r="184" ht="15" customHeight="1">
      <c r="B184" s="307"/>
      <c r="C184" s="285" t="s">
        <v>1217</v>
      </c>
      <c r="D184" s="285"/>
      <c r="E184" s="285"/>
      <c r="F184" s="306" t="s">
        <v>1145</v>
      </c>
      <c r="G184" s="285"/>
      <c r="H184" s="285" t="s">
        <v>1218</v>
      </c>
      <c r="I184" s="285" t="s">
        <v>1219</v>
      </c>
      <c r="J184" s="285"/>
      <c r="K184" s="328"/>
    </row>
    <row r="185" ht="15" customHeight="1">
      <c r="B185" s="307"/>
      <c r="C185" s="285" t="s">
        <v>1220</v>
      </c>
      <c r="D185" s="285"/>
      <c r="E185" s="285"/>
      <c r="F185" s="306" t="s">
        <v>1145</v>
      </c>
      <c r="G185" s="285"/>
      <c r="H185" s="285" t="s">
        <v>1221</v>
      </c>
      <c r="I185" s="285" t="s">
        <v>1219</v>
      </c>
      <c r="J185" s="285"/>
      <c r="K185" s="328"/>
    </row>
    <row r="186" ht="15" customHeight="1">
      <c r="B186" s="307"/>
      <c r="C186" s="285" t="s">
        <v>1222</v>
      </c>
      <c r="D186" s="285"/>
      <c r="E186" s="285"/>
      <c r="F186" s="306" t="s">
        <v>1145</v>
      </c>
      <c r="G186" s="285"/>
      <c r="H186" s="285" t="s">
        <v>1223</v>
      </c>
      <c r="I186" s="285" t="s">
        <v>1219</v>
      </c>
      <c r="J186" s="285"/>
      <c r="K186" s="328"/>
    </row>
    <row r="187" ht="15" customHeight="1">
      <c r="B187" s="307"/>
      <c r="C187" s="340" t="s">
        <v>1224</v>
      </c>
      <c r="D187" s="285"/>
      <c r="E187" s="285"/>
      <c r="F187" s="306" t="s">
        <v>1145</v>
      </c>
      <c r="G187" s="285"/>
      <c r="H187" s="285" t="s">
        <v>1225</v>
      </c>
      <c r="I187" s="285" t="s">
        <v>1226</v>
      </c>
      <c r="J187" s="341" t="s">
        <v>1227</v>
      </c>
      <c r="K187" s="328"/>
    </row>
    <row r="188" ht="15" customHeight="1">
      <c r="B188" s="307"/>
      <c r="C188" s="291" t="s">
        <v>44</v>
      </c>
      <c r="D188" s="285"/>
      <c r="E188" s="285"/>
      <c r="F188" s="306" t="s">
        <v>1139</v>
      </c>
      <c r="G188" s="285"/>
      <c r="H188" s="281" t="s">
        <v>1228</v>
      </c>
      <c r="I188" s="285" t="s">
        <v>1229</v>
      </c>
      <c r="J188" s="285"/>
      <c r="K188" s="328"/>
    </row>
    <row r="189" ht="15" customHeight="1">
      <c r="B189" s="307"/>
      <c r="C189" s="291" t="s">
        <v>1230</v>
      </c>
      <c r="D189" s="285"/>
      <c r="E189" s="285"/>
      <c r="F189" s="306" t="s">
        <v>1139</v>
      </c>
      <c r="G189" s="285"/>
      <c r="H189" s="285" t="s">
        <v>1231</v>
      </c>
      <c r="I189" s="285" t="s">
        <v>1173</v>
      </c>
      <c r="J189" s="285"/>
      <c r="K189" s="328"/>
    </row>
    <row r="190" ht="15" customHeight="1">
      <c r="B190" s="307"/>
      <c r="C190" s="291" t="s">
        <v>1232</v>
      </c>
      <c r="D190" s="285"/>
      <c r="E190" s="285"/>
      <c r="F190" s="306" t="s">
        <v>1139</v>
      </c>
      <c r="G190" s="285"/>
      <c r="H190" s="285" t="s">
        <v>1233</v>
      </c>
      <c r="I190" s="285" t="s">
        <v>1173</v>
      </c>
      <c r="J190" s="285"/>
      <c r="K190" s="328"/>
    </row>
    <row r="191" ht="15" customHeight="1">
      <c r="B191" s="307"/>
      <c r="C191" s="291" t="s">
        <v>1234</v>
      </c>
      <c r="D191" s="285"/>
      <c r="E191" s="285"/>
      <c r="F191" s="306" t="s">
        <v>1145</v>
      </c>
      <c r="G191" s="285"/>
      <c r="H191" s="285" t="s">
        <v>1235</v>
      </c>
      <c r="I191" s="285" t="s">
        <v>1173</v>
      </c>
      <c r="J191" s="285"/>
      <c r="K191" s="328"/>
    </row>
    <row r="192" ht="15" customHeight="1">
      <c r="B192" s="334"/>
      <c r="C192" s="342"/>
      <c r="D192" s="316"/>
      <c r="E192" s="316"/>
      <c r="F192" s="316"/>
      <c r="G192" s="316"/>
      <c r="H192" s="316"/>
      <c r="I192" s="316"/>
      <c r="J192" s="316"/>
      <c r="K192" s="335"/>
    </row>
    <row r="193" ht="18.75" customHeight="1">
      <c r="B193" s="281"/>
      <c r="C193" s="285"/>
      <c r="D193" s="285"/>
      <c r="E193" s="285"/>
      <c r="F193" s="306"/>
      <c r="G193" s="285"/>
      <c r="H193" s="285"/>
      <c r="I193" s="285"/>
      <c r="J193" s="285"/>
      <c r="K193" s="281"/>
    </row>
    <row r="194" ht="18.75" customHeight="1">
      <c r="B194" s="281"/>
      <c r="C194" s="285"/>
      <c r="D194" s="285"/>
      <c r="E194" s="285"/>
      <c r="F194" s="306"/>
      <c r="G194" s="285"/>
      <c r="H194" s="285"/>
      <c r="I194" s="285"/>
      <c r="J194" s="285"/>
      <c r="K194" s="281"/>
    </row>
    <row r="195" ht="18.75" customHeight="1">
      <c r="B195" s="292"/>
      <c r="C195" s="292"/>
      <c r="D195" s="292"/>
      <c r="E195" s="292"/>
      <c r="F195" s="292"/>
      <c r="G195" s="292"/>
      <c r="H195" s="292"/>
      <c r="I195" s="292"/>
      <c r="J195" s="292"/>
      <c r="K195" s="292"/>
    </row>
    <row r="196" ht="13.5">
      <c r="B196" s="271"/>
      <c r="C196" s="272"/>
      <c r="D196" s="272"/>
      <c r="E196" s="272"/>
      <c r="F196" s="272"/>
      <c r="G196" s="272"/>
      <c r="H196" s="272"/>
      <c r="I196" s="272"/>
      <c r="J196" s="272"/>
      <c r="K196" s="273"/>
    </row>
    <row r="197" ht="21">
      <c r="B197" s="274"/>
      <c r="C197" s="275" t="s">
        <v>1236</v>
      </c>
      <c r="D197" s="275"/>
      <c r="E197" s="275"/>
      <c r="F197" s="275"/>
      <c r="G197" s="275"/>
      <c r="H197" s="275"/>
      <c r="I197" s="275"/>
      <c r="J197" s="275"/>
      <c r="K197" s="276"/>
    </row>
    <row r="198" ht="25.5" customHeight="1">
      <c r="B198" s="274"/>
      <c r="C198" s="343" t="s">
        <v>1237</v>
      </c>
      <c r="D198" s="343"/>
      <c r="E198" s="343"/>
      <c r="F198" s="343" t="s">
        <v>1238</v>
      </c>
      <c r="G198" s="344"/>
      <c r="H198" s="343" t="s">
        <v>1239</v>
      </c>
      <c r="I198" s="343"/>
      <c r="J198" s="343"/>
      <c r="K198" s="276"/>
    </row>
    <row r="199" ht="5.25" customHeight="1">
      <c r="B199" s="307"/>
      <c r="C199" s="304"/>
      <c r="D199" s="304"/>
      <c r="E199" s="304"/>
      <c r="F199" s="304"/>
      <c r="G199" s="285"/>
      <c r="H199" s="304"/>
      <c r="I199" s="304"/>
      <c r="J199" s="304"/>
      <c r="K199" s="328"/>
    </row>
    <row r="200" ht="15" customHeight="1">
      <c r="B200" s="307"/>
      <c r="C200" s="285" t="s">
        <v>1229</v>
      </c>
      <c r="D200" s="285"/>
      <c r="E200" s="285"/>
      <c r="F200" s="306" t="s">
        <v>45</v>
      </c>
      <c r="G200" s="285"/>
      <c r="H200" s="285" t="s">
        <v>1240</v>
      </c>
      <c r="I200" s="285"/>
      <c r="J200" s="285"/>
      <c r="K200" s="328"/>
    </row>
    <row r="201" ht="15" customHeight="1">
      <c r="B201" s="307"/>
      <c r="C201" s="313"/>
      <c r="D201" s="285"/>
      <c r="E201" s="285"/>
      <c r="F201" s="306" t="s">
        <v>46</v>
      </c>
      <c r="G201" s="285"/>
      <c r="H201" s="285" t="s">
        <v>1241</v>
      </c>
      <c r="I201" s="285"/>
      <c r="J201" s="285"/>
      <c r="K201" s="328"/>
    </row>
    <row r="202" ht="15" customHeight="1">
      <c r="B202" s="307"/>
      <c r="C202" s="313"/>
      <c r="D202" s="285"/>
      <c r="E202" s="285"/>
      <c r="F202" s="306" t="s">
        <v>49</v>
      </c>
      <c r="G202" s="285"/>
      <c r="H202" s="285" t="s">
        <v>1242</v>
      </c>
      <c r="I202" s="285"/>
      <c r="J202" s="285"/>
      <c r="K202" s="328"/>
    </row>
    <row r="203" ht="15" customHeight="1">
      <c r="B203" s="307"/>
      <c r="C203" s="285"/>
      <c r="D203" s="285"/>
      <c r="E203" s="285"/>
      <c r="F203" s="306" t="s">
        <v>47</v>
      </c>
      <c r="G203" s="285"/>
      <c r="H203" s="285" t="s">
        <v>1243</v>
      </c>
      <c r="I203" s="285"/>
      <c r="J203" s="285"/>
      <c r="K203" s="328"/>
    </row>
    <row r="204" ht="15" customHeight="1">
      <c r="B204" s="307"/>
      <c r="C204" s="285"/>
      <c r="D204" s="285"/>
      <c r="E204" s="285"/>
      <c r="F204" s="306" t="s">
        <v>48</v>
      </c>
      <c r="G204" s="285"/>
      <c r="H204" s="285" t="s">
        <v>1244</v>
      </c>
      <c r="I204" s="285"/>
      <c r="J204" s="285"/>
      <c r="K204" s="328"/>
    </row>
    <row r="205" ht="15" customHeight="1">
      <c r="B205" s="307"/>
      <c r="C205" s="285"/>
      <c r="D205" s="285"/>
      <c r="E205" s="285"/>
      <c r="F205" s="306"/>
      <c r="G205" s="285"/>
      <c r="H205" s="285"/>
      <c r="I205" s="285"/>
      <c r="J205" s="285"/>
      <c r="K205" s="328"/>
    </row>
    <row r="206" ht="15" customHeight="1">
      <c r="B206" s="307"/>
      <c r="C206" s="285" t="s">
        <v>1185</v>
      </c>
      <c r="D206" s="285"/>
      <c r="E206" s="285"/>
      <c r="F206" s="306" t="s">
        <v>87</v>
      </c>
      <c r="G206" s="285"/>
      <c r="H206" s="285" t="s">
        <v>1245</v>
      </c>
      <c r="I206" s="285"/>
      <c r="J206" s="285"/>
      <c r="K206" s="328"/>
    </row>
    <row r="207" ht="15" customHeight="1">
      <c r="B207" s="307"/>
      <c r="C207" s="313"/>
      <c r="D207" s="285"/>
      <c r="E207" s="285"/>
      <c r="F207" s="306" t="s">
        <v>1085</v>
      </c>
      <c r="G207" s="285"/>
      <c r="H207" s="285" t="s">
        <v>1086</v>
      </c>
      <c r="I207" s="285"/>
      <c r="J207" s="285"/>
      <c r="K207" s="328"/>
    </row>
    <row r="208" ht="15" customHeight="1">
      <c r="B208" s="307"/>
      <c r="C208" s="285"/>
      <c r="D208" s="285"/>
      <c r="E208" s="285"/>
      <c r="F208" s="306" t="s">
        <v>94</v>
      </c>
      <c r="G208" s="285"/>
      <c r="H208" s="285" t="s">
        <v>1246</v>
      </c>
      <c r="I208" s="285"/>
      <c r="J208" s="285"/>
      <c r="K208" s="328"/>
    </row>
    <row r="209" ht="15" customHeight="1">
      <c r="B209" s="345"/>
      <c r="C209" s="313"/>
      <c r="D209" s="313"/>
      <c r="E209" s="313"/>
      <c r="F209" s="306" t="s">
        <v>81</v>
      </c>
      <c r="G209" s="291"/>
      <c r="H209" s="332" t="s">
        <v>1087</v>
      </c>
      <c r="I209" s="332"/>
      <c r="J209" s="332"/>
      <c r="K209" s="346"/>
    </row>
    <row r="210" ht="15" customHeight="1">
      <c r="B210" s="345"/>
      <c r="C210" s="313"/>
      <c r="D210" s="313"/>
      <c r="E210" s="313"/>
      <c r="F210" s="306" t="s">
        <v>409</v>
      </c>
      <c r="G210" s="291"/>
      <c r="H210" s="332" t="s">
        <v>1247</v>
      </c>
      <c r="I210" s="332"/>
      <c r="J210" s="332"/>
      <c r="K210" s="346"/>
    </row>
    <row r="211" ht="15" customHeight="1">
      <c r="B211" s="345"/>
      <c r="C211" s="313"/>
      <c r="D211" s="313"/>
      <c r="E211" s="313"/>
      <c r="F211" s="347"/>
      <c r="G211" s="291"/>
      <c r="H211" s="348"/>
      <c r="I211" s="348"/>
      <c r="J211" s="348"/>
      <c r="K211" s="346"/>
    </row>
    <row r="212" ht="15" customHeight="1">
      <c r="B212" s="345"/>
      <c r="C212" s="285" t="s">
        <v>1209</v>
      </c>
      <c r="D212" s="313"/>
      <c r="E212" s="313"/>
      <c r="F212" s="306">
        <v>1</v>
      </c>
      <c r="G212" s="291"/>
      <c r="H212" s="332" t="s">
        <v>1248</v>
      </c>
      <c r="I212" s="332"/>
      <c r="J212" s="332"/>
      <c r="K212" s="346"/>
    </row>
    <row r="213" ht="15" customHeight="1">
      <c r="B213" s="345"/>
      <c r="C213" s="313"/>
      <c r="D213" s="313"/>
      <c r="E213" s="313"/>
      <c r="F213" s="306">
        <v>2</v>
      </c>
      <c r="G213" s="291"/>
      <c r="H213" s="332" t="s">
        <v>1249</v>
      </c>
      <c r="I213" s="332"/>
      <c r="J213" s="332"/>
      <c r="K213" s="346"/>
    </row>
    <row r="214" ht="15" customHeight="1">
      <c r="B214" s="345"/>
      <c r="C214" s="313"/>
      <c r="D214" s="313"/>
      <c r="E214" s="313"/>
      <c r="F214" s="306">
        <v>3</v>
      </c>
      <c r="G214" s="291"/>
      <c r="H214" s="332" t="s">
        <v>1250</v>
      </c>
      <c r="I214" s="332"/>
      <c r="J214" s="332"/>
      <c r="K214" s="346"/>
    </row>
    <row r="215" ht="15" customHeight="1">
      <c r="B215" s="345"/>
      <c r="C215" s="313"/>
      <c r="D215" s="313"/>
      <c r="E215" s="313"/>
      <c r="F215" s="306">
        <v>4</v>
      </c>
      <c r="G215" s="291"/>
      <c r="H215" s="332" t="s">
        <v>1251</v>
      </c>
      <c r="I215" s="332"/>
      <c r="J215" s="332"/>
      <c r="K215" s="346"/>
    </row>
    <row r="216" ht="12.75" customHeight="1">
      <c r="B216" s="349"/>
      <c r="C216" s="350"/>
      <c r="D216" s="350"/>
      <c r="E216" s="350"/>
      <c r="F216" s="350"/>
      <c r="G216" s="350"/>
      <c r="H216" s="350"/>
      <c r="I216" s="350"/>
      <c r="J216" s="350"/>
      <c r="K216" s="351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ST01\st01</dc:creator>
  <cp:lastModifiedBy>ST01\st01</cp:lastModifiedBy>
  <dcterms:created xsi:type="dcterms:W3CDTF">2018-03-28T06:54:54Z</dcterms:created>
  <dcterms:modified xsi:type="dcterms:W3CDTF">2018-03-28T06:55:03Z</dcterms:modified>
</cp:coreProperties>
</file>