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0730" windowHeight="11760" activeTab="6"/>
  </bookViews>
  <sheets>
    <sheet name="Pokyny pro vyplnění" sheetId="11" r:id="rId1"/>
    <sheet name="Stavba" sheetId="1" r:id="rId2"/>
    <sheet name="VzorPolozky" sheetId="10" state="hidden" r:id="rId3"/>
    <sheet name="V01 V01.1 Naklady" sheetId="12" r:id="rId4"/>
    <sheet name="SO 01 1.1 Pol" sheetId="13" r:id="rId5"/>
    <sheet name="SO 02 2.2 Pol" sheetId="14" r:id="rId6"/>
    <sheet name="SO 04 4.1 Pol" sheetId="15" r:id="rId7"/>
  </sheets>
  <externalReferences>
    <externalReference r:id="rId8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 01 1.1 Pol'!$1:$7</definedName>
    <definedName name="_xlnm.Print_Titles" localSheetId="5">'SO 02 2.2 Pol'!$1:$7</definedName>
    <definedName name="_xlnm.Print_Titles" localSheetId="6">'SO 04 4.1 Pol'!$1:$7</definedName>
    <definedName name="_xlnm.Print_Titles" localSheetId="3">'V01 V01.1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'SO 01 1.1 Pol'!$A$1:$X$150</definedName>
    <definedName name="_xlnm.Print_Area" localSheetId="5">'SO 02 2.2 Pol'!$A$1:$X$39</definedName>
    <definedName name="_xlnm.Print_Area" localSheetId="6">'SO 04 4.1 Pol'!$A$1:$X$271</definedName>
    <definedName name="_xlnm.Print_Area" localSheetId="1">Stavba!$A$1:$J$73</definedName>
    <definedName name="_xlnm.Print_Area" localSheetId="3">'V01 V01.1 Naklady'!$A$1:$X$15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8" i="1" l="1"/>
  <c r="G267" i="15" l="1"/>
  <c r="O267" i="15"/>
  <c r="G268" i="15"/>
  <c r="M268" i="15" s="1"/>
  <c r="M267" i="15" s="1"/>
  <c r="I268" i="15"/>
  <c r="I267" i="15" s="1"/>
  <c r="K268" i="15"/>
  <c r="K267" i="15" s="1"/>
  <c r="O268" i="15"/>
  <c r="Q268" i="15"/>
  <c r="Q267" i="15" s="1"/>
  <c r="V268" i="15"/>
  <c r="V267" i="15" s="1"/>
  <c r="BA59" i="15" l="1"/>
  <c r="G9" i="15"/>
  <c r="M9" i="15" s="1"/>
  <c r="I9" i="15"/>
  <c r="K9" i="15"/>
  <c r="O9" i="15"/>
  <c r="Q9" i="15"/>
  <c r="V9" i="15"/>
  <c r="G14" i="15"/>
  <c r="I14" i="15"/>
  <c r="K14" i="15"/>
  <c r="O14" i="15"/>
  <c r="Q14" i="15"/>
  <c r="V14" i="15"/>
  <c r="G17" i="15"/>
  <c r="M17" i="15" s="1"/>
  <c r="I17" i="15"/>
  <c r="K17" i="15"/>
  <c r="O17" i="15"/>
  <c r="Q17" i="15"/>
  <c r="V17" i="15"/>
  <c r="G20" i="15"/>
  <c r="M20" i="15" s="1"/>
  <c r="I20" i="15"/>
  <c r="K20" i="15"/>
  <c r="O20" i="15"/>
  <c r="Q20" i="15"/>
  <c r="V20" i="15"/>
  <c r="G24" i="15"/>
  <c r="M24" i="15" s="1"/>
  <c r="I24" i="15"/>
  <c r="K24" i="15"/>
  <c r="O24" i="15"/>
  <c r="Q24" i="15"/>
  <c r="V24" i="15"/>
  <c r="G26" i="15"/>
  <c r="M26" i="15" s="1"/>
  <c r="I26" i="15"/>
  <c r="K26" i="15"/>
  <c r="O26" i="15"/>
  <c r="Q26" i="15"/>
  <c r="V26" i="15"/>
  <c r="G28" i="15"/>
  <c r="M28" i="15" s="1"/>
  <c r="I28" i="15"/>
  <c r="K28" i="15"/>
  <c r="O28" i="15"/>
  <c r="Q28" i="15"/>
  <c r="V28" i="15"/>
  <c r="G55" i="15"/>
  <c r="M55" i="15" s="1"/>
  <c r="I55" i="15"/>
  <c r="K55" i="15"/>
  <c r="O55" i="15"/>
  <c r="Q55" i="15"/>
  <c r="V55" i="15"/>
  <c r="G58" i="15"/>
  <c r="M58" i="15" s="1"/>
  <c r="I58" i="15"/>
  <c r="K58" i="15"/>
  <c r="O58" i="15"/>
  <c r="Q58" i="15"/>
  <c r="V58" i="15"/>
  <c r="G61" i="15"/>
  <c r="M61" i="15" s="1"/>
  <c r="I61" i="15"/>
  <c r="K61" i="15"/>
  <c r="O61" i="15"/>
  <c r="Q61" i="15"/>
  <c r="V61" i="15"/>
  <c r="G65" i="15"/>
  <c r="M65" i="15" s="1"/>
  <c r="I65" i="15"/>
  <c r="K65" i="15"/>
  <c r="O65" i="15"/>
  <c r="Q65" i="15"/>
  <c r="V65" i="15"/>
  <c r="G68" i="15"/>
  <c r="M68" i="15" s="1"/>
  <c r="I68" i="15"/>
  <c r="K68" i="15"/>
  <c r="O68" i="15"/>
  <c r="Q68" i="15"/>
  <c r="V68" i="15"/>
  <c r="G71" i="15"/>
  <c r="M71" i="15" s="1"/>
  <c r="I71" i="15"/>
  <c r="K71" i="15"/>
  <c r="O71" i="15"/>
  <c r="Q71" i="15"/>
  <c r="V71" i="15"/>
  <c r="G73" i="15"/>
  <c r="M73" i="15" s="1"/>
  <c r="I73" i="15"/>
  <c r="K73" i="15"/>
  <c r="O73" i="15"/>
  <c r="Q73" i="15"/>
  <c r="V73" i="15"/>
  <c r="G75" i="15"/>
  <c r="M75" i="15" s="1"/>
  <c r="I75" i="15"/>
  <c r="K75" i="15"/>
  <c r="O75" i="15"/>
  <c r="Q75" i="15"/>
  <c r="V75" i="15"/>
  <c r="G79" i="15"/>
  <c r="M79" i="15" s="1"/>
  <c r="I79" i="15"/>
  <c r="K79" i="15"/>
  <c r="O79" i="15"/>
  <c r="Q79" i="15"/>
  <c r="V79" i="15"/>
  <c r="G81" i="15"/>
  <c r="M81" i="15" s="1"/>
  <c r="I81" i="15"/>
  <c r="K81" i="15"/>
  <c r="O81" i="15"/>
  <c r="Q81" i="15"/>
  <c r="V81" i="15"/>
  <c r="G85" i="15"/>
  <c r="M85" i="15" s="1"/>
  <c r="I85" i="15"/>
  <c r="K85" i="15"/>
  <c r="O85" i="15"/>
  <c r="Q85" i="15"/>
  <c r="V85" i="15"/>
  <c r="G90" i="15"/>
  <c r="M90" i="15" s="1"/>
  <c r="I90" i="15"/>
  <c r="K90" i="15"/>
  <c r="O90" i="15"/>
  <c r="Q90" i="15"/>
  <c r="V90" i="15"/>
  <c r="G93" i="15"/>
  <c r="M93" i="15" s="1"/>
  <c r="I93" i="15"/>
  <c r="K93" i="15"/>
  <c r="O93" i="15"/>
  <c r="Q93" i="15"/>
  <c r="V93" i="15"/>
  <c r="G96" i="15"/>
  <c r="M96" i="15" s="1"/>
  <c r="I96" i="15"/>
  <c r="K96" i="15"/>
  <c r="O96" i="15"/>
  <c r="Q96" i="15"/>
  <c r="V96" i="15"/>
  <c r="G99" i="15"/>
  <c r="M99" i="15" s="1"/>
  <c r="I99" i="15"/>
  <c r="K99" i="15"/>
  <c r="O99" i="15"/>
  <c r="Q99" i="15"/>
  <c r="V99" i="15"/>
  <c r="G101" i="15"/>
  <c r="M101" i="15" s="1"/>
  <c r="I101" i="15"/>
  <c r="K101" i="15"/>
  <c r="O101" i="15"/>
  <c r="Q101" i="15"/>
  <c r="V101" i="15"/>
  <c r="G104" i="15"/>
  <c r="M104" i="15" s="1"/>
  <c r="I104" i="15"/>
  <c r="K104" i="15"/>
  <c r="O104" i="15"/>
  <c r="Q104" i="15"/>
  <c r="V104" i="15"/>
  <c r="G106" i="15"/>
  <c r="M106" i="15" s="1"/>
  <c r="I106" i="15"/>
  <c r="K106" i="15"/>
  <c r="O106" i="15"/>
  <c r="Q106" i="15"/>
  <c r="V106" i="15"/>
  <c r="G108" i="15"/>
  <c r="M108" i="15" s="1"/>
  <c r="I108" i="15"/>
  <c r="K108" i="15"/>
  <c r="O108" i="15"/>
  <c r="Q108" i="15"/>
  <c r="V108" i="15"/>
  <c r="G110" i="15"/>
  <c r="M110" i="15" s="1"/>
  <c r="I110" i="15"/>
  <c r="K110" i="15"/>
  <c r="O110" i="15"/>
  <c r="Q110" i="15"/>
  <c r="V110" i="15"/>
  <c r="G112" i="15"/>
  <c r="M112" i="15" s="1"/>
  <c r="I112" i="15"/>
  <c r="K112" i="15"/>
  <c r="O112" i="15"/>
  <c r="Q112" i="15"/>
  <c r="V112" i="15"/>
  <c r="G114" i="15"/>
  <c r="M114" i="15" s="1"/>
  <c r="I114" i="15"/>
  <c r="K114" i="15"/>
  <c r="O114" i="15"/>
  <c r="Q114" i="15"/>
  <c r="V114" i="15"/>
  <c r="G119" i="15"/>
  <c r="M119" i="15" s="1"/>
  <c r="I119" i="15"/>
  <c r="K119" i="15"/>
  <c r="O119" i="15"/>
  <c r="Q119" i="15"/>
  <c r="V119" i="15"/>
  <c r="G124" i="15"/>
  <c r="M124" i="15" s="1"/>
  <c r="I124" i="15"/>
  <c r="K124" i="15"/>
  <c r="O124" i="15"/>
  <c r="Q124" i="15"/>
  <c r="V124" i="15"/>
  <c r="G129" i="15"/>
  <c r="M129" i="15" s="1"/>
  <c r="I129" i="15"/>
  <c r="K129" i="15"/>
  <c r="O129" i="15"/>
  <c r="Q129" i="15"/>
  <c r="V129" i="15"/>
  <c r="G134" i="15"/>
  <c r="M134" i="15" s="1"/>
  <c r="I134" i="15"/>
  <c r="K134" i="15"/>
  <c r="O134" i="15"/>
  <c r="Q134" i="15"/>
  <c r="V134" i="15"/>
  <c r="G139" i="15"/>
  <c r="M139" i="15" s="1"/>
  <c r="I139" i="15"/>
  <c r="K139" i="15"/>
  <c r="O139" i="15"/>
  <c r="Q139" i="15"/>
  <c r="V139" i="15"/>
  <c r="G144" i="15"/>
  <c r="M144" i="15" s="1"/>
  <c r="I144" i="15"/>
  <c r="K144" i="15"/>
  <c r="O144" i="15"/>
  <c r="Q144" i="15"/>
  <c r="V144" i="15"/>
  <c r="G149" i="15"/>
  <c r="M149" i="15" s="1"/>
  <c r="I149" i="15"/>
  <c r="K149" i="15"/>
  <c r="O149" i="15"/>
  <c r="Q149" i="15"/>
  <c r="V149" i="15"/>
  <c r="G154" i="15"/>
  <c r="M154" i="15" s="1"/>
  <c r="I154" i="15"/>
  <c r="K154" i="15"/>
  <c r="O154" i="15"/>
  <c r="Q154" i="15"/>
  <c r="V154" i="15"/>
  <c r="G159" i="15"/>
  <c r="M159" i="15" s="1"/>
  <c r="I159" i="15"/>
  <c r="K159" i="15"/>
  <c r="O159" i="15"/>
  <c r="Q159" i="15"/>
  <c r="V159" i="15"/>
  <c r="G164" i="15"/>
  <c r="M164" i="15" s="1"/>
  <c r="I164" i="15"/>
  <c r="K164" i="15"/>
  <c r="O164" i="15"/>
  <c r="Q164" i="15"/>
  <c r="V164" i="15"/>
  <c r="G169" i="15"/>
  <c r="M169" i="15" s="1"/>
  <c r="I169" i="15"/>
  <c r="K169" i="15"/>
  <c r="O169" i="15"/>
  <c r="Q169" i="15"/>
  <c r="V169" i="15"/>
  <c r="G174" i="15"/>
  <c r="M174" i="15" s="1"/>
  <c r="I174" i="15"/>
  <c r="K174" i="15"/>
  <c r="O174" i="15"/>
  <c r="Q174" i="15"/>
  <c r="V174" i="15"/>
  <c r="G179" i="15"/>
  <c r="M179" i="15" s="1"/>
  <c r="I179" i="15"/>
  <c r="K179" i="15"/>
  <c r="O179" i="15"/>
  <c r="Q179" i="15"/>
  <c r="V179" i="15"/>
  <c r="G184" i="15"/>
  <c r="M184" i="15" s="1"/>
  <c r="I184" i="15"/>
  <c r="K184" i="15"/>
  <c r="O184" i="15"/>
  <c r="Q184" i="15"/>
  <c r="V184" i="15"/>
  <c r="G189" i="15"/>
  <c r="M189" i="15" s="1"/>
  <c r="I189" i="15"/>
  <c r="K189" i="15"/>
  <c r="O189" i="15"/>
  <c r="Q189" i="15"/>
  <c r="V189" i="15"/>
  <c r="G194" i="15"/>
  <c r="M194" i="15" s="1"/>
  <c r="I194" i="15"/>
  <c r="K194" i="15"/>
  <c r="O194" i="15"/>
  <c r="Q194" i="15"/>
  <c r="V194" i="15"/>
  <c r="G199" i="15"/>
  <c r="M199" i="15" s="1"/>
  <c r="I199" i="15"/>
  <c r="K199" i="15"/>
  <c r="O199" i="15"/>
  <c r="Q199" i="15"/>
  <c r="V199" i="15"/>
  <c r="G204" i="15"/>
  <c r="M204" i="15" s="1"/>
  <c r="I204" i="15"/>
  <c r="K204" i="15"/>
  <c r="O204" i="15"/>
  <c r="Q204" i="15"/>
  <c r="V204" i="15"/>
  <c r="G209" i="15"/>
  <c r="M209" i="15" s="1"/>
  <c r="I209" i="15"/>
  <c r="K209" i="15"/>
  <c r="O209" i="15"/>
  <c r="Q209" i="15"/>
  <c r="V209" i="15"/>
  <c r="G214" i="15"/>
  <c r="M214" i="15" s="1"/>
  <c r="I214" i="15"/>
  <c r="K214" i="15"/>
  <c r="O214" i="15"/>
  <c r="Q214" i="15"/>
  <c r="V214" i="15"/>
  <c r="G219" i="15"/>
  <c r="M219" i="15" s="1"/>
  <c r="I219" i="15"/>
  <c r="K219" i="15"/>
  <c r="O219" i="15"/>
  <c r="Q219" i="15"/>
  <c r="V219" i="15"/>
  <c r="G224" i="15"/>
  <c r="M224" i="15" s="1"/>
  <c r="I224" i="15"/>
  <c r="K224" i="15"/>
  <c r="O224" i="15"/>
  <c r="Q224" i="15"/>
  <c r="V224" i="15"/>
  <c r="G229" i="15"/>
  <c r="M229" i="15" s="1"/>
  <c r="I229" i="15"/>
  <c r="K229" i="15"/>
  <c r="O229" i="15"/>
  <c r="Q229" i="15"/>
  <c r="V229" i="15"/>
  <c r="G234" i="15"/>
  <c r="M234" i="15" s="1"/>
  <c r="I234" i="15"/>
  <c r="K234" i="15"/>
  <c r="O234" i="15"/>
  <c r="Q234" i="15"/>
  <c r="V234" i="15"/>
  <c r="G239" i="15"/>
  <c r="M239" i="15" s="1"/>
  <c r="I239" i="15"/>
  <c r="K239" i="15"/>
  <c r="O239" i="15"/>
  <c r="Q239" i="15"/>
  <c r="V239" i="15"/>
  <c r="G244" i="15"/>
  <c r="M244" i="15" s="1"/>
  <c r="I244" i="15"/>
  <c r="K244" i="15"/>
  <c r="O244" i="15"/>
  <c r="Q244" i="15"/>
  <c r="V244" i="15"/>
  <c r="G249" i="15"/>
  <c r="M249" i="15" s="1"/>
  <c r="I249" i="15"/>
  <c r="K249" i="15"/>
  <c r="O249" i="15"/>
  <c r="Q249" i="15"/>
  <c r="V249" i="15"/>
  <c r="G254" i="15"/>
  <c r="M254" i="15" s="1"/>
  <c r="I254" i="15"/>
  <c r="K254" i="15"/>
  <c r="O254" i="15"/>
  <c r="Q254" i="15"/>
  <c r="V254" i="15"/>
  <c r="G259" i="15"/>
  <c r="M259" i="15" s="1"/>
  <c r="I259" i="15"/>
  <c r="K259" i="15"/>
  <c r="O259" i="15"/>
  <c r="Q259" i="15"/>
  <c r="V259" i="15"/>
  <c r="G264" i="15"/>
  <c r="M264" i="15" s="1"/>
  <c r="I264" i="15"/>
  <c r="K264" i="15"/>
  <c r="O264" i="15"/>
  <c r="Q264" i="15"/>
  <c r="V264" i="15"/>
  <c r="AE270" i="15"/>
  <c r="F47" i="1" s="1"/>
  <c r="BA24" i="14"/>
  <c r="BA12" i="14"/>
  <c r="G9" i="14"/>
  <c r="M9" i="14" s="1"/>
  <c r="I9" i="14"/>
  <c r="K9" i="14"/>
  <c r="K8" i="14" s="1"/>
  <c r="O9" i="14"/>
  <c r="Q9" i="14"/>
  <c r="V9" i="14"/>
  <c r="G11" i="14"/>
  <c r="M11" i="14" s="1"/>
  <c r="I11" i="14"/>
  <c r="K11" i="14"/>
  <c r="O11" i="14"/>
  <c r="Q11" i="14"/>
  <c r="V11" i="14"/>
  <c r="G14" i="14"/>
  <c r="M14" i="14" s="1"/>
  <c r="I14" i="14"/>
  <c r="K14" i="14"/>
  <c r="O14" i="14"/>
  <c r="Q14" i="14"/>
  <c r="V14" i="14"/>
  <c r="G16" i="14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G20" i="14"/>
  <c r="M20" i="14" s="1"/>
  <c r="I20" i="14"/>
  <c r="K20" i="14"/>
  <c r="K19" i="14" s="1"/>
  <c r="O20" i="14"/>
  <c r="Q20" i="14"/>
  <c r="V20" i="14"/>
  <c r="G23" i="14"/>
  <c r="M23" i="14" s="1"/>
  <c r="I23" i="14"/>
  <c r="K23" i="14"/>
  <c r="O23" i="14"/>
  <c r="Q23" i="14"/>
  <c r="V23" i="14"/>
  <c r="G26" i="14"/>
  <c r="M26" i="14" s="1"/>
  <c r="I26" i="14"/>
  <c r="K26" i="14"/>
  <c r="O26" i="14"/>
  <c r="Q26" i="14"/>
  <c r="V26" i="14"/>
  <c r="G29" i="14"/>
  <c r="I29" i="14"/>
  <c r="K29" i="14"/>
  <c r="M29" i="14"/>
  <c r="O29" i="14"/>
  <c r="Q29" i="14"/>
  <c r="V29" i="14"/>
  <c r="G31" i="14"/>
  <c r="M31" i="14" s="1"/>
  <c r="I31" i="14"/>
  <c r="K31" i="14"/>
  <c r="O31" i="14"/>
  <c r="Q31" i="14"/>
  <c r="V31" i="14"/>
  <c r="G34" i="14"/>
  <c r="G35" i="14"/>
  <c r="M35" i="14" s="1"/>
  <c r="M34" i="14" s="1"/>
  <c r="I35" i="14"/>
  <c r="I34" i="14" s="1"/>
  <c r="K35" i="14"/>
  <c r="K34" i="14" s="1"/>
  <c r="O35" i="14"/>
  <c r="O34" i="14" s="1"/>
  <c r="Q35" i="14"/>
  <c r="Q34" i="14" s="1"/>
  <c r="V35" i="14"/>
  <c r="V34" i="14" s="1"/>
  <c r="AE38" i="14"/>
  <c r="F45" i="1" s="1"/>
  <c r="BA23" i="13"/>
  <c r="G9" i="13"/>
  <c r="M9" i="13" s="1"/>
  <c r="I9" i="13"/>
  <c r="K9" i="13"/>
  <c r="O9" i="13"/>
  <c r="Q9" i="13"/>
  <c r="V9" i="13"/>
  <c r="G12" i="13"/>
  <c r="I12" i="13"/>
  <c r="K12" i="13"/>
  <c r="O12" i="13"/>
  <c r="Q12" i="13"/>
  <c r="V12" i="13"/>
  <c r="G15" i="13"/>
  <c r="M15" i="13" s="1"/>
  <c r="I15" i="13"/>
  <c r="K15" i="13"/>
  <c r="O15" i="13"/>
  <c r="Q15" i="13"/>
  <c r="V15" i="13"/>
  <c r="G18" i="13"/>
  <c r="M18" i="13" s="1"/>
  <c r="I18" i="13"/>
  <c r="K18" i="13"/>
  <c r="O18" i="13"/>
  <c r="O8" i="13" s="1"/>
  <c r="Q18" i="13"/>
  <c r="V18" i="13"/>
  <c r="G22" i="13"/>
  <c r="M22" i="13" s="1"/>
  <c r="I22" i="13"/>
  <c r="K22" i="13"/>
  <c r="O22" i="13"/>
  <c r="Q22" i="13"/>
  <c r="V22" i="13"/>
  <c r="V21" i="13" s="1"/>
  <c r="G25" i="13"/>
  <c r="M25" i="13" s="1"/>
  <c r="I25" i="13"/>
  <c r="K25" i="13"/>
  <c r="O25" i="13"/>
  <c r="Q25" i="13"/>
  <c r="V25" i="13"/>
  <c r="G27" i="13"/>
  <c r="G21" i="13" s="1"/>
  <c r="I27" i="13"/>
  <c r="K27" i="13"/>
  <c r="O27" i="13"/>
  <c r="O21" i="13" s="1"/>
  <c r="Q27" i="13"/>
  <c r="V27" i="13"/>
  <c r="G29" i="13"/>
  <c r="M29" i="13" s="1"/>
  <c r="I29" i="13"/>
  <c r="K29" i="13"/>
  <c r="O29" i="13"/>
  <c r="Q29" i="13"/>
  <c r="V29" i="13"/>
  <c r="G31" i="13"/>
  <c r="O31" i="13"/>
  <c r="Q31" i="13"/>
  <c r="G32" i="13"/>
  <c r="M32" i="13" s="1"/>
  <c r="M31" i="13" s="1"/>
  <c r="I32" i="13"/>
  <c r="I31" i="13" s="1"/>
  <c r="K32" i="13"/>
  <c r="K31" i="13" s="1"/>
  <c r="O32" i="13"/>
  <c r="Q32" i="13"/>
  <c r="V32" i="13"/>
  <c r="V31" i="13" s="1"/>
  <c r="V34" i="13"/>
  <c r="G35" i="13"/>
  <c r="M35" i="13" s="1"/>
  <c r="M34" i="13" s="1"/>
  <c r="I35" i="13"/>
  <c r="I34" i="13" s="1"/>
  <c r="K35" i="13"/>
  <c r="K34" i="13" s="1"/>
  <c r="O35" i="13"/>
  <c r="O34" i="13" s="1"/>
  <c r="Q35" i="13"/>
  <c r="Q34" i="13" s="1"/>
  <c r="V35" i="13"/>
  <c r="V37" i="13"/>
  <c r="G38" i="13"/>
  <c r="I38" i="13"/>
  <c r="K38" i="13"/>
  <c r="M38" i="13"/>
  <c r="O38" i="13"/>
  <c r="Q38" i="13"/>
  <c r="V38" i="13"/>
  <c r="G41" i="13"/>
  <c r="M41" i="13" s="1"/>
  <c r="I41" i="13"/>
  <c r="K41" i="13"/>
  <c r="O41" i="13"/>
  <c r="O37" i="13" s="1"/>
  <c r="Q41" i="13"/>
  <c r="V41" i="13"/>
  <c r="G44" i="13"/>
  <c r="M44" i="13" s="1"/>
  <c r="I44" i="13"/>
  <c r="K44" i="13"/>
  <c r="O44" i="13"/>
  <c r="Q44" i="13"/>
  <c r="V44" i="13"/>
  <c r="K47" i="13"/>
  <c r="V47" i="13"/>
  <c r="G48" i="13"/>
  <c r="M48" i="13" s="1"/>
  <c r="M47" i="13" s="1"/>
  <c r="I48" i="13"/>
  <c r="I47" i="13" s="1"/>
  <c r="K48" i="13"/>
  <c r="O48" i="13"/>
  <c r="O47" i="13" s="1"/>
  <c r="Q48" i="13"/>
  <c r="Q47" i="13" s="1"/>
  <c r="V48" i="13"/>
  <c r="G50" i="13"/>
  <c r="K50" i="13"/>
  <c r="O50" i="13"/>
  <c r="G51" i="13"/>
  <c r="M51" i="13" s="1"/>
  <c r="M50" i="13" s="1"/>
  <c r="I51" i="13"/>
  <c r="I50" i="13" s="1"/>
  <c r="K51" i="13"/>
  <c r="O51" i="13"/>
  <c r="Q51" i="13"/>
  <c r="Q50" i="13" s="1"/>
  <c r="V51" i="13"/>
  <c r="V50" i="13" s="1"/>
  <c r="O53" i="13"/>
  <c r="V53" i="13"/>
  <c r="G54" i="13"/>
  <c r="G53" i="13" s="1"/>
  <c r="I54" i="13"/>
  <c r="I53" i="13" s="1"/>
  <c r="K54" i="13"/>
  <c r="K53" i="13" s="1"/>
  <c r="M54" i="13"/>
  <c r="M53" i="13" s="1"/>
  <c r="O54" i="13"/>
  <c r="Q54" i="13"/>
  <c r="Q53" i="13" s="1"/>
  <c r="V54" i="13"/>
  <c r="K57" i="13"/>
  <c r="V57" i="13"/>
  <c r="G58" i="13"/>
  <c r="M58" i="13" s="1"/>
  <c r="M57" i="13" s="1"/>
  <c r="I58" i="13"/>
  <c r="I57" i="13" s="1"/>
  <c r="K58" i="13"/>
  <c r="O58" i="13"/>
  <c r="O57" i="13" s="1"/>
  <c r="Q58" i="13"/>
  <c r="Q57" i="13" s="1"/>
  <c r="V58" i="13"/>
  <c r="G60" i="13"/>
  <c r="M60" i="13" s="1"/>
  <c r="I60" i="13"/>
  <c r="K60" i="13"/>
  <c r="O60" i="13"/>
  <c r="Q60" i="13"/>
  <c r="Q59" i="13" s="1"/>
  <c r="V60" i="13"/>
  <c r="G64" i="13"/>
  <c r="M64" i="13" s="1"/>
  <c r="I64" i="13"/>
  <c r="K64" i="13"/>
  <c r="O64" i="13"/>
  <c r="Q64" i="13"/>
  <c r="V64" i="13"/>
  <c r="G66" i="13"/>
  <c r="M66" i="13" s="1"/>
  <c r="I66" i="13"/>
  <c r="K66" i="13"/>
  <c r="O66" i="13"/>
  <c r="Q66" i="13"/>
  <c r="V66" i="13"/>
  <c r="G68" i="13"/>
  <c r="M68" i="13" s="1"/>
  <c r="I68" i="13"/>
  <c r="K68" i="13"/>
  <c r="O68" i="13"/>
  <c r="Q68" i="13"/>
  <c r="V68" i="13"/>
  <c r="V59" i="13" s="1"/>
  <c r="G71" i="13"/>
  <c r="M71" i="13" s="1"/>
  <c r="I71" i="13"/>
  <c r="K71" i="13"/>
  <c r="O71" i="13"/>
  <c r="O70" i="13" s="1"/>
  <c r="Q71" i="13"/>
  <c r="V71" i="13"/>
  <c r="G74" i="13"/>
  <c r="M74" i="13" s="1"/>
  <c r="I74" i="13"/>
  <c r="I70" i="13" s="1"/>
  <c r="K74" i="13"/>
  <c r="O74" i="13"/>
  <c r="Q74" i="13"/>
  <c r="Q70" i="13" s="1"/>
  <c r="V74" i="13"/>
  <c r="G76" i="13"/>
  <c r="M76" i="13" s="1"/>
  <c r="I76" i="13"/>
  <c r="K76" i="13"/>
  <c r="O76" i="13"/>
  <c r="Q76" i="13"/>
  <c r="V76" i="13"/>
  <c r="G78" i="13"/>
  <c r="M78" i="13" s="1"/>
  <c r="I78" i="13"/>
  <c r="K78" i="13"/>
  <c r="O78" i="13"/>
  <c r="Q78" i="13"/>
  <c r="V78" i="13"/>
  <c r="G80" i="13"/>
  <c r="M80" i="13" s="1"/>
  <c r="I80" i="13"/>
  <c r="K80" i="13"/>
  <c r="O80" i="13"/>
  <c r="Q80" i="13"/>
  <c r="V80" i="13"/>
  <c r="G82" i="13"/>
  <c r="M82" i="13" s="1"/>
  <c r="I82" i="13"/>
  <c r="K82" i="13"/>
  <c r="O82" i="13"/>
  <c r="Q82" i="13"/>
  <c r="V82" i="13"/>
  <c r="G85" i="13"/>
  <c r="M85" i="13" s="1"/>
  <c r="I85" i="13"/>
  <c r="K85" i="13"/>
  <c r="O85" i="13"/>
  <c r="Q85" i="13"/>
  <c r="V85" i="13"/>
  <c r="G88" i="13"/>
  <c r="M88" i="13" s="1"/>
  <c r="I88" i="13"/>
  <c r="K88" i="13"/>
  <c r="O88" i="13"/>
  <c r="Q88" i="13"/>
  <c r="V88" i="13"/>
  <c r="G90" i="13"/>
  <c r="M90" i="13" s="1"/>
  <c r="I90" i="13"/>
  <c r="K90" i="13"/>
  <c r="O90" i="13"/>
  <c r="Q90" i="13"/>
  <c r="V90" i="13"/>
  <c r="G92" i="13"/>
  <c r="M92" i="13" s="1"/>
  <c r="I92" i="13"/>
  <c r="K92" i="13"/>
  <c r="O92" i="13"/>
  <c r="Q92" i="13"/>
  <c r="V92" i="13"/>
  <c r="G94" i="13"/>
  <c r="M94" i="13" s="1"/>
  <c r="I94" i="13"/>
  <c r="K94" i="13"/>
  <c r="O94" i="13"/>
  <c r="Q94" i="13"/>
  <c r="V94" i="13"/>
  <c r="G96" i="13"/>
  <c r="M96" i="13" s="1"/>
  <c r="I96" i="13"/>
  <c r="K96" i="13"/>
  <c r="O96" i="13"/>
  <c r="Q96" i="13"/>
  <c r="V96" i="13"/>
  <c r="G98" i="13"/>
  <c r="M98" i="13" s="1"/>
  <c r="I98" i="13"/>
  <c r="K98" i="13"/>
  <c r="O98" i="13"/>
  <c r="Q98" i="13"/>
  <c r="V98" i="13"/>
  <c r="G101" i="13"/>
  <c r="M101" i="13" s="1"/>
  <c r="I101" i="13"/>
  <c r="K101" i="13"/>
  <c r="O101" i="13"/>
  <c r="Q101" i="13"/>
  <c r="V101" i="13"/>
  <c r="G103" i="13"/>
  <c r="M103" i="13" s="1"/>
  <c r="I103" i="13"/>
  <c r="K103" i="13"/>
  <c r="O103" i="13"/>
  <c r="O100" i="13" s="1"/>
  <c r="Q103" i="13"/>
  <c r="V103" i="13"/>
  <c r="G105" i="13"/>
  <c r="M105" i="13" s="1"/>
  <c r="I105" i="13"/>
  <c r="K105" i="13"/>
  <c r="O105" i="13"/>
  <c r="Q105" i="13"/>
  <c r="V105" i="13"/>
  <c r="G107" i="13"/>
  <c r="M107" i="13" s="1"/>
  <c r="I107" i="13"/>
  <c r="K107" i="13"/>
  <c r="O107" i="13"/>
  <c r="Q107" i="13"/>
  <c r="V107" i="13"/>
  <c r="G110" i="13"/>
  <c r="M110" i="13" s="1"/>
  <c r="I110" i="13"/>
  <c r="K110" i="13"/>
  <c r="O110" i="13"/>
  <c r="Q110" i="13"/>
  <c r="V110" i="13"/>
  <c r="G113" i="13"/>
  <c r="M113" i="13" s="1"/>
  <c r="I113" i="13"/>
  <c r="K113" i="13"/>
  <c r="O113" i="13"/>
  <c r="Q113" i="13"/>
  <c r="V113" i="13"/>
  <c r="G115" i="13"/>
  <c r="M115" i="13" s="1"/>
  <c r="I115" i="13"/>
  <c r="K115" i="13"/>
  <c r="O115" i="13"/>
  <c r="Q115" i="13"/>
  <c r="V115" i="13"/>
  <c r="G117" i="13"/>
  <c r="M117" i="13" s="1"/>
  <c r="I117" i="13"/>
  <c r="K117" i="13"/>
  <c r="O117" i="13"/>
  <c r="Q117" i="13"/>
  <c r="V117" i="13"/>
  <c r="G119" i="13"/>
  <c r="M119" i="13" s="1"/>
  <c r="I119" i="13"/>
  <c r="K119" i="13"/>
  <c r="O119" i="13"/>
  <c r="Q119" i="13"/>
  <c r="V119" i="13"/>
  <c r="G121" i="13"/>
  <c r="M121" i="13" s="1"/>
  <c r="I121" i="13"/>
  <c r="K121" i="13"/>
  <c r="O121" i="13"/>
  <c r="Q121" i="13"/>
  <c r="V121" i="13"/>
  <c r="G124" i="13"/>
  <c r="M124" i="13" s="1"/>
  <c r="I124" i="13"/>
  <c r="K124" i="13"/>
  <c r="O124" i="13"/>
  <c r="Q124" i="13"/>
  <c r="V124" i="13"/>
  <c r="G127" i="13"/>
  <c r="M127" i="13" s="1"/>
  <c r="I127" i="13"/>
  <c r="K127" i="13"/>
  <c r="O127" i="13"/>
  <c r="Q127" i="13"/>
  <c r="V127" i="13"/>
  <c r="G129" i="13"/>
  <c r="M129" i="13" s="1"/>
  <c r="I129" i="13"/>
  <c r="K129" i="13"/>
  <c r="O129" i="13"/>
  <c r="Q129" i="13"/>
  <c r="V129" i="13"/>
  <c r="G131" i="13"/>
  <c r="M131" i="13" s="1"/>
  <c r="I131" i="13"/>
  <c r="K131" i="13"/>
  <c r="O131" i="13"/>
  <c r="Q131" i="13"/>
  <c r="V131" i="13"/>
  <c r="G133" i="13"/>
  <c r="M133" i="13" s="1"/>
  <c r="I133" i="13"/>
  <c r="K133" i="13"/>
  <c r="O133" i="13"/>
  <c r="Q133" i="13"/>
  <c r="V133" i="13"/>
  <c r="G135" i="13"/>
  <c r="M135" i="13" s="1"/>
  <c r="I135" i="13"/>
  <c r="K135" i="13"/>
  <c r="O135" i="13"/>
  <c r="Q135" i="13"/>
  <c r="V135" i="13"/>
  <c r="G136" i="13"/>
  <c r="M136" i="13" s="1"/>
  <c r="I136" i="13"/>
  <c r="K136" i="13"/>
  <c r="O136" i="13"/>
  <c r="Q136" i="13"/>
  <c r="V136" i="13"/>
  <c r="G139" i="13"/>
  <c r="M139" i="13" s="1"/>
  <c r="I139" i="13"/>
  <c r="I138" i="13" s="1"/>
  <c r="K139" i="13"/>
  <c r="K138" i="13" s="1"/>
  <c r="O139" i="13"/>
  <c r="Q139" i="13"/>
  <c r="Q138" i="13" s="1"/>
  <c r="V139" i="13"/>
  <c r="V138" i="13" s="1"/>
  <c r="G146" i="13"/>
  <c r="M146" i="13" s="1"/>
  <c r="I146" i="13"/>
  <c r="K146" i="13"/>
  <c r="O146" i="13"/>
  <c r="Q146" i="13"/>
  <c r="V146" i="13"/>
  <c r="AE149" i="13"/>
  <c r="BA12" i="12"/>
  <c r="BA10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M11" i="12" s="1"/>
  <c r="I11" i="12"/>
  <c r="K11" i="12"/>
  <c r="O11" i="12"/>
  <c r="O8" i="12" s="1"/>
  <c r="Q11" i="12"/>
  <c r="V11" i="12"/>
  <c r="AE14" i="12"/>
  <c r="AF14" i="12"/>
  <c r="I20" i="1"/>
  <c r="H42" i="1"/>
  <c r="I42" i="1" s="1"/>
  <c r="F46" i="1" l="1"/>
  <c r="M109" i="13"/>
  <c r="G57" i="13"/>
  <c r="G47" i="13"/>
  <c r="F48" i="1"/>
  <c r="I100" i="13"/>
  <c r="K8" i="15"/>
  <c r="F40" i="1"/>
  <c r="H40" i="1" s="1"/>
  <c r="I40" i="1" s="1"/>
  <c r="F41" i="1"/>
  <c r="H41" i="1" s="1"/>
  <c r="I41" i="1" s="1"/>
  <c r="F39" i="1"/>
  <c r="F49" i="1" s="1"/>
  <c r="G23" i="1" s="1"/>
  <c r="F43" i="1"/>
  <c r="H43" i="1" s="1"/>
  <c r="I43" i="1" s="1"/>
  <c r="F44" i="1"/>
  <c r="I123" i="13"/>
  <c r="Q109" i="13"/>
  <c r="I109" i="13"/>
  <c r="O109" i="13"/>
  <c r="V100" i="13"/>
  <c r="K100" i="13"/>
  <c r="Q100" i="13"/>
  <c r="K37" i="13"/>
  <c r="M14" i="15"/>
  <c r="M8" i="15" s="1"/>
  <c r="AF270" i="15"/>
  <c r="V123" i="13"/>
  <c r="Q123" i="13"/>
  <c r="I59" i="13"/>
  <c r="AF149" i="13"/>
  <c r="K70" i="13"/>
  <c r="V19" i="14"/>
  <c r="I8" i="14"/>
  <c r="V8" i="15"/>
  <c r="I8" i="15"/>
  <c r="K109" i="13"/>
  <c r="K84" i="13"/>
  <c r="O84" i="13"/>
  <c r="V70" i="13"/>
  <c r="Q37" i="13"/>
  <c r="I37" i="13"/>
  <c r="Q21" i="13"/>
  <c r="M12" i="13"/>
  <c r="V8" i="13"/>
  <c r="I8" i="13"/>
  <c r="Q19" i="14"/>
  <c r="M19" i="14"/>
  <c r="AF38" i="14"/>
  <c r="Q8" i="14"/>
  <c r="Q8" i="15"/>
  <c r="I21" i="13"/>
  <c r="K8" i="13"/>
  <c r="I19" i="14"/>
  <c r="V8" i="14"/>
  <c r="G8" i="12"/>
  <c r="O138" i="13"/>
  <c r="K123" i="13"/>
  <c r="O123" i="13"/>
  <c r="V109" i="13"/>
  <c r="V84" i="13"/>
  <c r="Q84" i="13"/>
  <c r="I84" i="13"/>
  <c r="K59" i="13"/>
  <c r="O59" i="13"/>
  <c r="G34" i="13"/>
  <c r="K21" i="13"/>
  <c r="Q8" i="13"/>
  <c r="O19" i="14"/>
  <c r="O8" i="14"/>
  <c r="O8" i="15"/>
  <c r="G8" i="15"/>
  <c r="G270" i="15" s="1"/>
  <c r="G19" i="14"/>
  <c r="G8" i="14"/>
  <c r="M16" i="14"/>
  <c r="M8" i="14" s="1"/>
  <c r="M84" i="13"/>
  <c r="M138" i="13"/>
  <c r="M123" i="13"/>
  <c r="M59" i="13"/>
  <c r="M100" i="13"/>
  <c r="M70" i="13"/>
  <c r="M8" i="13"/>
  <c r="M37" i="13"/>
  <c r="G138" i="13"/>
  <c r="G123" i="13"/>
  <c r="G100" i="13"/>
  <c r="G84" i="13"/>
  <c r="G59" i="13"/>
  <c r="G37" i="13"/>
  <c r="G109" i="13"/>
  <c r="G70" i="13"/>
  <c r="G8" i="13"/>
  <c r="M27" i="13"/>
  <c r="M21" i="13" s="1"/>
  <c r="M8" i="12"/>
  <c r="J28" i="1"/>
  <c r="J26" i="1"/>
  <c r="G38" i="1"/>
  <c r="F38" i="1"/>
  <c r="J23" i="1"/>
  <c r="J24" i="1"/>
  <c r="J25" i="1"/>
  <c r="J27" i="1"/>
  <c r="E24" i="1"/>
  <c r="E26" i="1"/>
  <c r="G38" i="14" l="1"/>
  <c r="G14" i="12"/>
  <c r="H46" i="1"/>
  <c r="I46" i="1" s="1"/>
  <c r="H45" i="1"/>
  <c r="I45" i="1" s="1"/>
  <c r="G39" i="1"/>
  <c r="H44" i="1"/>
  <c r="I44" i="1" s="1"/>
  <c r="G149" i="13"/>
  <c r="H48" i="1"/>
  <c r="I48" i="1" s="1"/>
  <c r="H47" i="1"/>
  <c r="I47" i="1" s="1"/>
  <c r="A23" i="1"/>
  <c r="I21" i="1" l="1"/>
  <c r="H39" i="1"/>
  <c r="A24" i="1"/>
  <c r="G24" i="1"/>
  <c r="I39" i="1" l="1"/>
  <c r="A25" i="1"/>
  <c r="G28" i="1"/>
  <c r="J69" i="1"/>
  <c r="J58" i="1"/>
  <c r="J64" i="1"/>
  <c r="J59" i="1"/>
  <c r="J71" i="1"/>
  <c r="J60" i="1"/>
  <c r="J66" i="1"/>
  <c r="J63" i="1"/>
  <c r="J72" i="1"/>
  <c r="J61" i="1"/>
  <c r="J62" i="1"/>
  <c r="J70" i="1"/>
  <c r="J65" i="1"/>
  <c r="J56" i="1"/>
  <c r="J57" i="1"/>
  <c r="J68" i="1"/>
  <c r="J67" i="1"/>
  <c r="A27" i="1" l="1"/>
  <c r="A26" i="1"/>
  <c r="J73" i="1"/>
  <c r="J43" i="1"/>
  <c r="J41" i="1"/>
  <c r="J47" i="1"/>
  <c r="J45" i="1"/>
  <c r="J48" i="1"/>
  <c r="J46" i="1"/>
  <c r="J42" i="1"/>
  <c r="J44" i="1"/>
  <c r="J40" i="1"/>
  <c r="J39" i="1"/>
  <c r="J49" i="1" s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Blanka Šimková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Blanka Šimková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Blanka Šimková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Blanka Šimková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<sst xmlns="http://schemas.openxmlformats.org/spreadsheetml/2006/main" count="1939" uniqueCount="598">
  <si>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</si>
  <si>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</si>
  <si>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</si>
  <si>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</si>
  <si>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</si>
  <si>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</si>
  <si>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</si>
  <si>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</si>
  <si>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</si>
  <si>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</si>
  <si>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</si>
  <si>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</si>
  <si>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</si>
  <si>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</si>
  <si>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</si>
  <si>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</si>
  <si>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</si>
  <si>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</si>
  <si>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</si>
  <si>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</si>
  <si>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</si>
  <si>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</si>
  <si>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</si>
  <si>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</si>
  <si>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</si>
  <si>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</si>
  <si>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</si>
  <si>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</si>
  <si>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</si>
  <si>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</si>
  <si>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</si>
  <si>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</si>
  <si>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</si>
  <si>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</si>
  <si>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</si>
  <si>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</si>
  <si>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</si>
  <si>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</si>
  <si>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</si>
  <si>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</si>
  <si>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</si>
  <si>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</si>
  <si>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</si>
  <si>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1907014-2</t>
  </si>
  <si>
    <t>Odpočinková a výuková přírodní zahrada “Zahrada skřítka Větrníka”- II. etapa</t>
  </si>
  <si>
    <t>Základní škola a Mateřská škola Nymburk, Letců R.A.F. 1989 - příspěvková organizace</t>
  </si>
  <si>
    <t>Letců R. A. F. 1989</t>
  </si>
  <si>
    <t>Nymburk</t>
  </si>
  <si>
    <t>28802</t>
  </si>
  <si>
    <t>70926298</t>
  </si>
  <si>
    <t>Ing. PRUDÍK DAVID</t>
  </si>
  <si>
    <t>Spojovací 2097/2</t>
  </si>
  <si>
    <t>Brno-Žabovřesky</t>
  </si>
  <si>
    <t>61600</t>
  </si>
  <si>
    <t>62095871</t>
  </si>
  <si>
    <t>CZ6805121730</t>
  </si>
  <si>
    <t>Stavba</t>
  </si>
  <si>
    <t>Ostatní a vedlejší náklady</t>
  </si>
  <si>
    <t>V01.1</t>
  </si>
  <si>
    <t>Stavební objekt</t>
  </si>
  <si>
    <t>SO 01</t>
  </si>
  <si>
    <t>Venkovní učebna a kryté pódium</t>
  </si>
  <si>
    <t>1.1</t>
  </si>
  <si>
    <t>Venkovní učebna</t>
  </si>
  <si>
    <t>SO 02</t>
  </si>
  <si>
    <t>Komunikace, zpevněné plochy, venkovní amfiteátr</t>
  </si>
  <si>
    <t>2.2</t>
  </si>
  <si>
    <t>Komunikace ze zatravňovacích dlaždic</t>
  </si>
  <si>
    <t>SO 04</t>
  </si>
  <si>
    <t>Sadové úpravy</t>
  </si>
  <si>
    <t>4.1</t>
  </si>
  <si>
    <t>Celkem za stavbu</t>
  </si>
  <si>
    <t>CZK</t>
  </si>
  <si>
    <t>Rekapitulace dílů</t>
  </si>
  <si>
    <t>Typ dílu</t>
  </si>
  <si>
    <t>1</t>
  </si>
  <si>
    <t>Zemní práce</t>
  </si>
  <si>
    <t>18</t>
  </si>
  <si>
    <t>Povrchové úpravy terénu</t>
  </si>
  <si>
    <t>2</t>
  </si>
  <si>
    <t>Základy a zvláštní zakládání</t>
  </si>
  <si>
    <t>3</t>
  </si>
  <si>
    <t>Svislé a kompletní konstrukce</t>
  </si>
  <si>
    <t>5</t>
  </si>
  <si>
    <t>Komunikace</t>
  </si>
  <si>
    <t>63</t>
  </si>
  <si>
    <t>Podlahy a podlahové konstrukce</t>
  </si>
  <si>
    <t>91</t>
  </si>
  <si>
    <t>Doplňující práce na komunikaci</t>
  </si>
  <si>
    <t>94</t>
  </si>
  <si>
    <t>Lešení a stavební výtahy</t>
  </si>
  <si>
    <t>99</t>
  </si>
  <si>
    <t>Staveništní přesun hmot</t>
  </si>
  <si>
    <t>711</t>
  </si>
  <si>
    <t>Izolace proti vodě</t>
  </si>
  <si>
    <t>762</t>
  </si>
  <si>
    <t>Konstrukce tesařské</t>
  </si>
  <si>
    <t>763</t>
  </si>
  <si>
    <t>Dřevostavby</t>
  </si>
  <si>
    <t>764</t>
  </si>
  <si>
    <t>Konstrukce klempířské</t>
  </si>
  <si>
    <t>766</t>
  </si>
  <si>
    <t>Konstrukce truhlářské</t>
  </si>
  <si>
    <t>767</t>
  </si>
  <si>
    <t>Konstrukce zámečnické</t>
  </si>
  <si>
    <t>783</t>
  </si>
  <si>
    <t>Nátěry</t>
  </si>
  <si>
    <t>VN</t>
  </si>
  <si>
    <t>ON</t>
  </si>
  <si>
    <t>Soupis vedlejších a ostatních nákladů</t>
  </si>
  <si>
    <t>#TypZaznamu#</t>
  </si>
  <si>
    <t>STA</t>
  </si>
  <si>
    <t>V01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</si>
  <si>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</si>
  <si>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</si>
  <si>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</si>
  <si>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</si>
  <si>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</si>
  <si>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</si>
  <si>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</si>
  <si>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</si>
  <si>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</si>
  <si>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</si>
  <si>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</si>
  <si>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</si>
  <si>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</si>
  <si>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</si>
  <si>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</si>
  <si>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</si>
  <si>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</si>
  <si>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</si>
  <si>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</si>
  <si>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</si>
  <si>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</si>
  <si>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</si>
  <si>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</si>
  <si>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</si>
  <si>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</si>
  <si>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</si>
  <si>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005111021R</t>
  </si>
  <si>
    <t>Vytyčení inženýrských sítí</t>
  </si>
  <si>
    <t>Soubor</t>
  </si>
  <si>
    <t>RTS 19/ II</t>
  </si>
  <si>
    <t>Indiv</t>
  </si>
  <si>
    <t>VRN</t>
  </si>
  <si>
    <t>POL99_8</t>
  </si>
  <si>
    <t>Zaměření a vytýčení stávajících inženýrských sítí v místě stavby z hlediska jejich ochrany při provádění stavby.</t>
  </si>
  <si>
    <t>POP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</si>
  <si>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</si>
  <si>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</si>
  <si>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</si>
  <si>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SUM</t>
  </si>
  <si>
    <t>END</t>
  </si>
  <si>
    <t>Položkový soupis prací a dodávek</t>
  </si>
  <si>
    <t>122201101R00</t>
  </si>
  <si>
    <t>Odkopávky a  prokopávky nezapažené v hornině 3_x000D_
 do 100 m3</t>
  </si>
  <si>
    <t>m3</t>
  </si>
  <si>
    <t>800-1</t>
  </si>
  <si>
    <t>RTS 19/ I</t>
  </si>
  <si>
    <t>Práce</t>
  </si>
  <si>
    <t>POL1_</t>
  </si>
  <si>
    <t>s přehozením výkopku na vzdálenost do 3 m nebo s naložením na dopravní prostředek,</t>
  </si>
  <si>
    <t>SPI</t>
  </si>
  <si>
    <t>4,86*5,38*0,15</t>
  </si>
  <si>
    <t>VV</t>
  </si>
  <si>
    <t>122201109R00</t>
  </si>
  <si>
    <t>Odkopávky a  prokopávky nezapažené v hornině 3_x000D_
 příplatek k cenám za lepivost horniny</t>
  </si>
  <si>
    <t>předpoklad 20% : 3,92202*0,2</t>
  </si>
  <si>
    <t>139601102R00</t>
  </si>
  <si>
    <t>Ruční výkop jam, rýh a šachet v hornině 3</t>
  </si>
  <si>
    <t>s přehozením na vzdálenost do 5 m nebo s naložením na ruční dopravní prostředek</t>
  </si>
  <si>
    <t>základy učebny : 0,175*0,175*pi*0,7*18</t>
  </si>
  <si>
    <t>162201102R00</t>
  </si>
  <si>
    <t>Vodorovné přemístění výkopku z horniny 1 až 4, na vzdálenost přes 20  do 50 m</t>
  </si>
  <si>
    <t>po suchu, bez naložení výkopku, avšak se složením bez rozhrnutí, zpáteční cesta vozidla.</t>
  </si>
  <si>
    <t>v rámci staveniště : 3,92202+1,21226</t>
  </si>
  <si>
    <t>631571010R00</t>
  </si>
  <si>
    <t>Násyp pod podlahy z kameniva bez dodávky materiálu_x000D_
 bez určení tloušťky</t>
  </si>
  <si>
    <t>801-1</t>
  </si>
  <si>
    <t>pod mazaniny a dlažby, popř. na plochých střechách, vodorovný nebo ve spádu, s udusáním a urovnáním povrchu,</t>
  </si>
  <si>
    <t>zelená střecha : 4,86*5,03*1,1584*0,05</t>
  </si>
  <si>
    <t>18340521V1</t>
  </si>
  <si>
    <t>Založení vegetační vrstvy zelené střechy včetně dodávky rostlinného materiálu</t>
  </si>
  <si>
    <t>m2</t>
  </si>
  <si>
    <t>Vlastní</t>
  </si>
  <si>
    <t>zelená střecha : 4,46*4,63*1,1584</t>
  </si>
  <si>
    <t>10371505R</t>
  </si>
  <si>
    <t>substrát pro zakládání střešních zahrad a vegetačních střech s výškou vegetačního substrátu od 60 do 200 mm; balení balení po 2 m3</t>
  </si>
  <si>
    <t>SPCM</t>
  </si>
  <si>
    <t>Specifikace</t>
  </si>
  <si>
    <t>POL3_</t>
  </si>
  <si>
    <t>zelená střecha : 4,46*4,63*1,1584*0,05*1,03</t>
  </si>
  <si>
    <t>58333663R</t>
  </si>
  <si>
    <t>kamenivo přírodní těžené frakce 22,0 až 33,0 mm; třída prané, kačírek</t>
  </si>
  <si>
    <t>l</t>
  </si>
  <si>
    <t>obvod střechy : (4,86+4,63)*2*0,2*0,05*1,03*1000</t>
  </si>
  <si>
    <t>275313611R00</t>
  </si>
  <si>
    <t>Beton základových patek prostý třídy C 16/20</t>
  </si>
  <si>
    <t>základy učebny : 0,175*0,175*pi*0,8*18</t>
  </si>
  <si>
    <t>34818111V01</t>
  </si>
  <si>
    <t>Zábradlí dřevěné hoblované trvalé s výplní</t>
  </si>
  <si>
    <t>m</t>
  </si>
  <si>
    <t>5,03*2</t>
  </si>
  <si>
    <t>564231111R00</t>
  </si>
  <si>
    <t>Podklad nebo podsyp ze štěrkopísku tloušťka po zhutnění 100 mm</t>
  </si>
  <si>
    <t>822-1</t>
  </si>
  <si>
    <t>s rozprostřením, vlhčením a zhutněním</t>
  </si>
  <si>
    <t>pod okap. chodník : (4,86+5,73*2)*0,3</t>
  </si>
  <si>
    <t>564241111R00</t>
  </si>
  <si>
    <t>Podklad nebo podsyp ze štěrkopísku tloušťka po zhutnění 120 mm</t>
  </si>
  <si>
    <t>pod schod : 4,8*0,35</t>
  </si>
  <si>
    <t>564251111R00</t>
  </si>
  <si>
    <t>Podklad nebo podsyp ze štěrkopísku tloušťka po zhutnění 150 mm</t>
  </si>
  <si>
    <t>pod učebnou : 4,26*5,73*0,15</t>
  </si>
  <si>
    <t>639571205R00</t>
  </si>
  <si>
    <t>Kačírek pro okapový chodník tl. 50 mm</t>
  </si>
  <si>
    <t>okap. chodník : (4,86+5,73*2)*0,3</t>
  </si>
  <si>
    <t>59372302V01</t>
  </si>
  <si>
    <t>Dodávka + montáž stupeň schodišťový 1200/350/150, vibrolisovaný</t>
  </si>
  <si>
    <t>kus</t>
  </si>
  <si>
    <t>4</t>
  </si>
  <si>
    <t>941955001R00</t>
  </si>
  <si>
    <t>Lešení lehké pracovní pomocné pomocné, o výšce lešeňové podlahy do 1,2 m</t>
  </si>
  <si>
    <t>800-3</t>
  </si>
  <si>
    <t>uvnitř : 4,7*5,03</t>
  </si>
  <si>
    <t>obvod : (4,86+5,03)*2*1,0</t>
  </si>
  <si>
    <t>998014011R00</t>
  </si>
  <si>
    <t>Přesun hmot, budovy mont. jednopodl. s pláštěm</t>
  </si>
  <si>
    <t>t</t>
  </si>
  <si>
    <t>Přesun hmot</t>
  </si>
  <si>
    <t>POL7_</t>
  </si>
  <si>
    <t>711801003RT5</t>
  </si>
  <si>
    <t>Hydroizolace pro zelené střechy tloušťka fólie 1,5 mm</t>
  </si>
  <si>
    <t>800-711</t>
  </si>
  <si>
    <t>včetně dodávky fólie</t>
  </si>
  <si>
    <t xml:space="preserve">vč. geotextílie : </t>
  </si>
  <si>
    <t>střecha, zohlednění sklonu : 4,86*5,03*1,1584</t>
  </si>
  <si>
    <t>711823111R00</t>
  </si>
  <si>
    <t>Ochrana konstrukcí nopovou fólií vodorovně,  , bez dodávky fólie</t>
  </si>
  <si>
    <t>28323125R</t>
  </si>
  <si>
    <t>fólie izolační zemní hydroakumulační, drenážní; tloušťka 1,00 mm; výška nopů 20,0 mm; plošná hmotnost 1 000 g/m2; HDPE</t>
  </si>
  <si>
    <t>střecha, zohlednění sklonu : 4,86*5,03*1,1584*1,15</t>
  </si>
  <si>
    <t>998711101R00</t>
  </si>
  <si>
    <t>Přesun hmot pro izolace proti vodě svisle do 6 m</t>
  </si>
  <si>
    <t>50 m vodorovně měřeno od těžiště půdorysné plochy skládky do těžiště půdorysné plochy objektu</t>
  </si>
  <si>
    <t>762085153R00</t>
  </si>
  <si>
    <t>Zvláštní výkony hoblování tesařských konstrukcí ručně, před osazením</t>
  </si>
  <si>
    <t>800-762</t>
  </si>
  <si>
    <t>svislé sloupky : (2,7+2,55+2,4+2,25+2,1+1,95)*2*(0,16+0,16)*2</t>
  </si>
  <si>
    <t>kleštiny pod podlahou : 4,7*(0,06+0,12)*2*2*6</t>
  </si>
  <si>
    <t>762195000R00</t>
  </si>
  <si>
    <t>Spojovací a ochranné prostředky hřebíky, svory, fiksační prkna, impregnace</t>
  </si>
  <si>
    <t>svislé sloupky : (2,7+2,55+2,4+2,25+2,1+1,95)*2*0,16*0,16</t>
  </si>
  <si>
    <t>762395000R00</t>
  </si>
  <si>
    <t>Spojovací a ochranné prostředky svory, prkna, hřebíky, pásová ocel, vruty, impregnace</t>
  </si>
  <si>
    <t>nosníky- střecha : 33,77894*0,1*0,2</t>
  </si>
  <si>
    <t>762495000R00</t>
  </si>
  <si>
    <t>Spojovací a ochranné prostředky hřebíky, vruty</t>
  </si>
  <si>
    <t>záklop : 28,31801</t>
  </si>
  <si>
    <t>762595000R00</t>
  </si>
  <si>
    <t>Spojovací a ochranné prostředky hřebíky, vruty, impregnace</t>
  </si>
  <si>
    <t>podlaha : 23,641*0,025</t>
  </si>
  <si>
    <t>998762102R00</t>
  </si>
  <si>
    <t>Přesun hmot pro konstrukce tesařské v objektech výšky do 12 m</t>
  </si>
  <si>
    <t>50 m vodorovně</t>
  </si>
  <si>
    <t>763613232R00</t>
  </si>
  <si>
    <t>Montáž záklop stropů, z desek tl. nad 18 mm, na P+D, šroubováním, bez dodávky desky</t>
  </si>
  <si>
    <t>800-763</t>
  </si>
  <si>
    <t>vč. dodávky a montáže spojovacího materiálu</t>
  </si>
  <si>
    <t>záklop střechy, zohlednění sklonu : 4,86*5,03*1,1584</t>
  </si>
  <si>
    <t>763782213R00</t>
  </si>
  <si>
    <t>Montáž stropní konstrukce do 10 m výšky římsy z nosníků (např. průvlaků, trámů, překladů) plnostěnných konstrukční délky do 15 m_x000D_
 průřezové plochy přes 150 do 500 cm2</t>
  </si>
  <si>
    <t>střecha, zohlednění sklonu : 4,86*6*1,1584</t>
  </si>
  <si>
    <t>76371221V01</t>
  </si>
  <si>
    <t>Montáž sloupů plnostěnných pl. do 500 cm2, způsob montáže viz PD</t>
  </si>
  <si>
    <t>svislé sloupky : (2,7+2,55+2,4+2,25+2,1+1,95)*2</t>
  </si>
  <si>
    <t>60512601R</t>
  </si>
  <si>
    <t>prkno SM/JD; hoblované</t>
  </si>
  <si>
    <t>záklop střechy, zohlednění sklonu : 4,86*5,03*0,025*1,1584</t>
  </si>
  <si>
    <t>60515865V01</t>
  </si>
  <si>
    <t>Hranol konstrukční masivní KVH 160x160 mm, pohledový, SM, kvalita S10, vlhkost 15%</t>
  </si>
  <si>
    <t>svislé sloupky : (2,7+2,55+2,4+2,25+2,1+1,95)*2*0,16*0,16*1,08</t>
  </si>
  <si>
    <t>6122005V01</t>
  </si>
  <si>
    <t>Nosník dřevěný lepený 100x200 mm</t>
  </si>
  <si>
    <t>střecha, zohlednění sklonu : 4,86*6*1,1584*1,08</t>
  </si>
  <si>
    <t>998763101R00</t>
  </si>
  <si>
    <t>Přesun hmot dřevostaveb v objektech výšky do 6 m</t>
  </si>
  <si>
    <t>764291420R00</t>
  </si>
  <si>
    <t>Ostatní střešní prvky z titanzinkového plechu výroba a montáž _x000D_
 závětrné lišty, rš 330 mm</t>
  </si>
  <si>
    <t>800-764</t>
  </si>
  <si>
    <t>oplech. střechy, zohlednění sklonu : (4,86+5,03)*2*1,1584</t>
  </si>
  <si>
    <t>764-317V01</t>
  </si>
  <si>
    <t>Řetěz svodový nerez, vel. oka 30mm</t>
  </si>
  <si>
    <t>2,2*2</t>
  </si>
  <si>
    <t>76454141V01</t>
  </si>
  <si>
    <t>Střešní chrlič z Ti-Zn</t>
  </si>
  <si>
    <t>střecha : 2</t>
  </si>
  <si>
    <t>998764101R00</t>
  </si>
  <si>
    <t>Přesun hmot pro konstrukce klempířské v objektech výšky do 6 m</t>
  </si>
  <si>
    <t>766121210R00</t>
  </si>
  <si>
    <t>Montáž stěn kompletizovaných plných, s výplní palubovkou nebo překližkou, výšky do 2,75 m</t>
  </si>
  <si>
    <t>800-766</t>
  </si>
  <si>
    <t>včetně oboustranného olištování,</t>
  </si>
  <si>
    <t>zadní stěna učebny : (4,7/2*(2,005+2,755)/2)*2</t>
  </si>
  <si>
    <t>766441111R00</t>
  </si>
  <si>
    <t>Montáž dřevěných a kompozitních podlah teras z prken, včetně podkladního roštu</t>
  </si>
  <si>
    <t>podlaha : 4,7*5,03</t>
  </si>
  <si>
    <t>zadní stěna : 11,186*0,025*1,08</t>
  </si>
  <si>
    <t>60515813R</t>
  </si>
  <si>
    <t>hranol SM; konstrukční, masivní; tl = 60,0 mm; š = 120 mm; l = 5 000,0 mm; pro konstrukce nepohledové; 15 %</t>
  </si>
  <si>
    <t>kleštiny pod podlahou : 4,7*0,06*0,12*2*6*1,08</t>
  </si>
  <si>
    <t>611981857R</t>
  </si>
  <si>
    <t>prkno terasové dřevěné; modřín slezský; tl = 26 mm; š = 146,0 mm; l = 4 000 až 5 000 mm; povrch jemně drážkovaný</t>
  </si>
  <si>
    <t>podlaha : 4,7*5,03*1,08</t>
  </si>
  <si>
    <t>998766101R00</t>
  </si>
  <si>
    <t>Přesun hmot pro konstrukce truhlářské v objektech výšky do 6 m</t>
  </si>
  <si>
    <t>338171121R00</t>
  </si>
  <si>
    <t>Osazování sloupků a vzpěr plotových ocelových výšky do 2,60 m, se zalitím jakoukoliv cementovou maltou do vynechaných otvorů</t>
  </si>
  <si>
    <t>801-5</t>
  </si>
  <si>
    <t>trubkových nebo profilovaných</t>
  </si>
  <si>
    <t>tyče : 12</t>
  </si>
  <si>
    <t>767995102R00</t>
  </si>
  <si>
    <t>Výroba a montáž atypických kovovových doplňků staveb hmotnosti přes 5 do 10 kg</t>
  </si>
  <si>
    <t>kg</t>
  </si>
  <si>
    <t>800-767</t>
  </si>
  <si>
    <t>středové patky : 10*6</t>
  </si>
  <si>
    <t>13410800R</t>
  </si>
  <si>
    <t>tyč ocelová tvarovaná kruhová válcovaná za tepla S235 (11375); d = 100,0 mm</t>
  </si>
  <si>
    <t>patky : 61,7*2,6*12/1000*1,08</t>
  </si>
  <si>
    <t>13890201R</t>
  </si>
  <si>
    <t>příplatek pozinkování drobných dílů, zámečnických prvků nebo konstrukcí do 50 kg</t>
  </si>
  <si>
    <t>středové patky : 10,0*6</t>
  </si>
  <si>
    <t>13890204R</t>
  </si>
  <si>
    <t>příplatek pozinkování drobných dílů, zámečnických prvků nebo konstrukc od 100 kg do 500 kg</t>
  </si>
  <si>
    <t>patky : 61,7*2,6*12</t>
  </si>
  <si>
    <t>3117532V01</t>
  </si>
  <si>
    <t>Patka středová</t>
  </si>
  <si>
    <t>998767101R00</t>
  </si>
  <si>
    <t>Přesun hmot pro kovové stavební doplňk. konstrukce v objektech výšky do 6 m</t>
  </si>
  <si>
    <t>783612100R00</t>
  </si>
  <si>
    <t>Nátěry truhlářských výrobků olejové dvojnásobné</t>
  </si>
  <si>
    <t>800-783</t>
  </si>
  <si>
    <t>nosníky : 4,86*(0,1+0,2)*2*6*1,1584</t>
  </si>
  <si>
    <t>záklop střechy : 4,86*5,03*1,1584*2</t>
  </si>
  <si>
    <t>zábradlí : 5,03*2*0,9*2</t>
  </si>
  <si>
    <t>zadní stěna : 11,186*2</t>
  </si>
  <si>
    <t>783682141R00</t>
  </si>
  <si>
    <t>Nátěry dřevěných podlah a parket olejové, nátěr speciální podle druhu dřeviny 2x</t>
  </si>
  <si>
    <t>podlaha : 4,7*5,03*2</t>
  </si>
  <si>
    <t>113108328R00</t>
  </si>
  <si>
    <t>Odstranění podkladů nebo krytů živičných, v ploše jednotlivě do 50 m2, tloušťka vrstvy 280 mm</t>
  </si>
  <si>
    <t>stávající plocha : 10,0</t>
  </si>
  <si>
    <t>180405111R00</t>
  </si>
  <si>
    <t>Založení trávníku ve vegetačních prefabrikátech výsevem semene, v rovině nebo na svahu do 1:5</t>
  </si>
  <si>
    <t>823-1</t>
  </si>
  <si>
    <t>s doplněním ornice nebo substrátu ve vrstvě do 7 cm s utužením vodou a s případným naložením, odvozem odpadu do 20 km a se složením,</t>
  </si>
  <si>
    <t>zatrav. dlažba : 10,0</t>
  </si>
  <si>
    <t>00572400R</t>
  </si>
  <si>
    <t>směs travní parková, pro běžnou zátěž</t>
  </si>
  <si>
    <t>zatrav. dlažba : 10,0*0,03*1,03</t>
  </si>
  <si>
    <t>979081111R00</t>
  </si>
  <si>
    <t>Odvoz suti a vybouraných hmot na skládku do 1 km</t>
  </si>
  <si>
    <t>801-3</t>
  </si>
  <si>
    <t>Přesun suti</t>
  </si>
  <si>
    <t>POL8_</t>
  </si>
  <si>
    <t>979081121R00</t>
  </si>
  <si>
    <t>Odvoz suti a vybouraných hmot na skládku příplatek za každý další 1 km</t>
  </si>
  <si>
    <t>979990113R00</t>
  </si>
  <si>
    <t xml:space="preserve">Poplatek za skládku obalovaný asfalt </t>
  </si>
  <si>
    <t>zatrav. dlažba- frakce 8/16 : 10,0</t>
  </si>
  <si>
    <t>591111111R00</t>
  </si>
  <si>
    <t>Kladení dlažby z kostek velkých z kamene, do lože z kameniva těženého tloušťky 50 mm</t>
  </si>
  <si>
    <t>s provedením lože do 50 mm, s vyplněním spár, s dvojím beraněním a se smetením přebytečného materiálu na krajnici</t>
  </si>
  <si>
    <t>10,0</t>
  </si>
  <si>
    <t>596921191R00</t>
  </si>
  <si>
    <t>Kladení vegetačních tvárnic betonových, příplatek z a výplň spár vegetačních tvárnic, bez dodávky materiálu</t>
  </si>
  <si>
    <t>zřízení podkladního lože, položení tvárnic.</t>
  </si>
  <si>
    <t>spáry-12,5% plochy dlažby : 10,0*0,125*0,22</t>
  </si>
  <si>
    <t>56485111V01</t>
  </si>
  <si>
    <t>Podklad ze štěrkodrti po zhutnění tloušťky 15 cm</t>
  </si>
  <si>
    <t>zatrav. dlažba- frakce 16/32 : 10,0</t>
  </si>
  <si>
    <t>5838015V01</t>
  </si>
  <si>
    <t>Kostka dlažební velká  16/16/22cm</t>
  </si>
  <si>
    <t xml:space="preserve">1t=2,0m2 : </t>
  </si>
  <si>
    <t>vč. ztratného : 10,0/2,0*1,05</t>
  </si>
  <si>
    <t>998222011R00</t>
  </si>
  <si>
    <t>Přesun hmot pozemních komunikací, kryt z kameniva jakékoliv délky objektu</t>
  </si>
  <si>
    <t>vodorovně do 200 m</t>
  </si>
  <si>
    <t>111101111R00</t>
  </si>
  <si>
    <t>Odstranění ruderálního porostu v rovině nebo na svahu do 1:5</t>
  </si>
  <si>
    <t>mechanicky s naložením, odvozem shrabků do 20 km a se složením,</t>
  </si>
  <si>
    <t xml:space="preserve">trávník- příprava : </t>
  </si>
  <si>
    <t>parkový : 1588</t>
  </si>
  <si>
    <t>luční : 180</t>
  </si>
  <si>
    <t>111104211R00</t>
  </si>
  <si>
    <t>Pokosení trávníku trávník parkový, v rovině nebo na svahu do 1:5, odvoz do 20 km se složením</t>
  </si>
  <si>
    <t>s případným naložením shrabků na dopravní prostředek, odvozem do 20 km a se složením,</t>
  </si>
  <si>
    <t>111104311R00</t>
  </si>
  <si>
    <t>Pokosení trávníku trávník luční, v rovině nebo na svahu do 1:5, odvoz do 20 km se složením</t>
  </si>
  <si>
    <t>171201101R00</t>
  </si>
  <si>
    <t>Uložení sypaniny do násypů nezhutněných</t>
  </si>
  <si>
    <t>vyvýšené záhony : 3,8*0,5*4</t>
  </si>
  <si>
    <t>truhlíky : 0,5*1,0*0,3*3</t>
  </si>
  <si>
    <t>0,5*4,0*0,3*1</t>
  </si>
  <si>
    <t>180401211R00</t>
  </si>
  <si>
    <t>Založení trávníku luční trávník, výsevem, v rovině nebo na svahu do 1:5</t>
  </si>
  <si>
    <t>na půdě předem připravené s pokosením, naložením, odvozem odpadu do 20 km a se složením,</t>
  </si>
  <si>
    <t>180402111R00</t>
  </si>
  <si>
    <t>Založení trávníku parkového výsevem v rovině</t>
  </si>
  <si>
    <t>trávník- předpokládaná obnova po staveb. činnosti : 1588</t>
  </si>
  <si>
    <t>181006111R00</t>
  </si>
  <si>
    <t>Rozprostření zemin schopných zúrodnění sklon svahu do 1:5, tloušťka do 100 mm</t>
  </si>
  <si>
    <t>823-2</t>
  </si>
  <si>
    <t>v rovině a ve sklonu do 1:5</t>
  </si>
  <si>
    <t>ve sklonu přes 1:5</t>
  </si>
  <si>
    <t>Začátek provozního součtu</t>
  </si>
  <si>
    <t xml:space="preserve">  bilance zemin : </t>
  </si>
  <si>
    <t xml:space="preserve">  výkopy : </t>
  </si>
  <si>
    <t xml:space="preserve">  učebna : 3,92202+1,21226</t>
  </si>
  <si>
    <t xml:space="preserve">  pódium : 4,49856+1,21226</t>
  </si>
  <si>
    <t xml:space="preserve">  pěší komunikace : 28,8375</t>
  </si>
  <si>
    <t xml:space="preserve">  mlat : 29,88518</t>
  </si>
  <si>
    <t xml:space="preserve">  terasa : 19,1</t>
  </si>
  <si>
    <t xml:space="preserve">  amfiteátr : 3,93</t>
  </si>
  <si>
    <t xml:space="preserve">  terénní úpravy : 92,84115</t>
  </si>
  <si>
    <t xml:space="preserve">  vodní prvky : 0,045</t>
  </si>
  <si>
    <t xml:space="preserve">  výukové prvky : 2,745</t>
  </si>
  <si>
    <t xml:space="preserve">  mobiliář : 0,405</t>
  </si>
  <si>
    <t xml:space="preserve">  oplocení : 1,03</t>
  </si>
  <si>
    <t xml:space="preserve">  </t>
  </si>
  <si>
    <t xml:space="preserve">  -zásypy : </t>
  </si>
  <si>
    <t xml:space="preserve">  demolice : -1,89</t>
  </si>
  <si>
    <t xml:space="preserve">  přeložení komunikace : -5,34</t>
  </si>
  <si>
    <t xml:space="preserve">  výplň zatrav. dlažby (spáry=12,5%plochy) : -10*0,16*0,125</t>
  </si>
  <si>
    <t xml:space="preserve">  val u amfiteátru : -55,04</t>
  </si>
  <si>
    <t xml:space="preserve">  ostatní valy : -94,9625</t>
  </si>
  <si>
    <t xml:space="preserve">  -základ rušeného oplocení : -14,0*0,3*0,5</t>
  </si>
  <si>
    <t>Konec provozního součtu</t>
  </si>
  <si>
    <t>rozvrstvení zbýv. zeminy v tl. do 10 cm (trávník) : 30,12143/0,1</t>
  </si>
  <si>
    <t>182001151R00</t>
  </si>
  <si>
    <t xml:space="preserve">Plošná úprava terénu prokypření rotavátorem,  </t>
  </si>
  <si>
    <t>s urovnáním povrchu, bez doplnění ornice, v hornině 1 až 4,</t>
  </si>
  <si>
    <t>příprava ploch mimo trávník : 134,0</t>
  </si>
  <si>
    <t>183101115R00</t>
  </si>
  <si>
    <t>Hloubení jamek bez výměny půdy v rovině objem přes 0,125 do 0,4 m3</t>
  </si>
  <si>
    <t>pro vysazování rostlin v hornině 1 až 4 bez výměny půdy, s případným naložením přebytečných výkopků na dopravní prostředek, s odvozem na vzdálenost do 20 km a se složením,</t>
  </si>
  <si>
    <t>stromy : 10</t>
  </si>
  <si>
    <t>183101111R00</t>
  </si>
  <si>
    <t>Hloub. jamek bez výměny půdy do 0,01 m3, svah 1:5</t>
  </si>
  <si>
    <t>keře : 119</t>
  </si>
  <si>
    <t>trvalky : 21</t>
  </si>
  <si>
    <t>bylinky : 8</t>
  </si>
  <si>
    <t>183204112R00</t>
  </si>
  <si>
    <t xml:space="preserve">Výsadba květin do připravené půdy se zalitím výsadba trvalek do připravené půdy se zalitím </t>
  </si>
  <si>
    <t>183204119R00</t>
  </si>
  <si>
    <t>Výsadba květin do připravené půdy se zalitím příplatek k ceně za výsadby do nádob</t>
  </si>
  <si>
    <t>183403111R00</t>
  </si>
  <si>
    <t>Obdělávání půdy nakopáním přes 50 do 100 mm, v rovině nebo na svahu 1:5</t>
  </si>
  <si>
    <t>trávník : (1588+180)</t>
  </si>
  <si>
    <t>183403113R00</t>
  </si>
  <si>
    <t>Obdělávání půdy frézováním, v rovině nebo na svahu 1:5</t>
  </si>
  <si>
    <t>trávník : 1588+180</t>
  </si>
  <si>
    <t>183403114R00</t>
  </si>
  <si>
    <t>Obdělávání půdy kultivátorováním, v rovině nebo na svahu 1:5</t>
  </si>
  <si>
    <t>parkový trávník 2x : 1588*2</t>
  </si>
  <si>
    <t>luční trávník 2x : 180*2</t>
  </si>
  <si>
    <t>příprava ploch mimo trávník 2x : 134*2</t>
  </si>
  <si>
    <t>183403141R00</t>
  </si>
  <si>
    <t>Obdělávání půdy rytím starého trávníku, v rovině nebo na svahu 1:5</t>
  </si>
  <si>
    <t>183403151R00</t>
  </si>
  <si>
    <t>Obdělávání půdy smykováním, v rovině nebo na svahu 1:5</t>
  </si>
  <si>
    <t>parkový trávník : 1588</t>
  </si>
  <si>
    <t>luční trávník : 180</t>
  </si>
  <si>
    <t>183403152R00</t>
  </si>
  <si>
    <t>Obdělávání půdy vláčením, v rovině nebo na svahu 1:5</t>
  </si>
  <si>
    <t xml:space="preserve">vyvláčení plevelů : </t>
  </si>
  <si>
    <t>183403153R00</t>
  </si>
  <si>
    <t>Obdělání půdy hrabáním, v rovině</t>
  </si>
  <si>
    <t>trávník- příprava půdy + zapravení osiva : (1588+180)*2</t>
  </si>
  <si>
    <t>183403161R00</t>
  </si>
  <si>
    <t>Obdělání půdy válením, v rovině</t>
  </si>
  <si>
    <t>trávník 2x : (1588+180)*2</t>
  </si>
  <si>
    <t>příprava ploch mimo trávník : 134</t>
  </si>
  <si>
    <t>184102115R00</t>
  </si>
  <si>
    <t xml:space="preserve">Výsadba dřevin s balem průměr přes 500 do 600 mm, v rovině nebo na svahu do 1:5,  </t>
  </si>
  <si>
    <t>do předem vyhloubené jamky se zalitím,</t>
  </si>
  <si>
    <t>184102111R00</t>
  </si>
  <si>
    <t>Výsadba dřevin s balem D do 20 cm, v rovině</t>
  </si>
  <si>
    <t>184901112R00</t>
  </si>
  <si>
    <t>Osazení kůlů osazení kůlů k dřevině s uvázáním, délka přes 2 do 3 m</t>
  </si>
  <si>
    <t>k dřevině s uvázáním</t>
  </si>
  <si>
    <t>184921093R00</t>
  </si>
  <si>
    <t>Mulčování rostlin tl. do 0,1 m rovina</t>
  </si>
  <si>
    <t>mulčování : 134,0</t>
  </si>
  <si>
    <t>18480V01</t>
  </si>
  <si>
    <t>Zřízení zavlažovacího vaku, vč. dodávky vaku</t>
  </si>
  <si>
    <t>00572442R</t>
  </si>
  <si>
    <t>směs travní hřištní, pro střední zátěž</t>
  </si>
  <si>
    <t>trávník : 1588,0*0,03*1,03</t>
  </si>
  <si>
    <t>0057247V01</t>
  </si>
  <si>
    <t>Směs travní luční</t>
  </si>
  <si>
    <t>2g/m2 : 180*0,002*1,08</t>
  </si>
  <si>
    <t>1039110V01</t>
  </si>
  <si>
    <t>Dřevní štěpka</t>
  </si>
  <si>
    <t>mulčování : 134,0*0,1</t>
  </si>
  <si>
    <t>183-99.41-K01</t>
  </si>
  <si>
    <t>Ribes rubrum, rybíz červený, v. 40-60cm, kontejner, vč. dopravy</t>
  </si>
  <si>
    <t xml:space="preserve">ks    </t>
  </si>
  <si>
    <t xml:space="preserve">  3*1,03</t>
  </si>
  <si>
    <t>vč. ztratného : 3</t>
  </si>
  <si>
    <t>183-99.41-K02</t>
  </si>
  <si>
    <t>Ribes glandulosum, rybíz bílý, v. 40-60cm, kontejner, vč. dopravy</t>
  </si>
  <si>
    <t>183-99.41-K03</t>
  </si>
  <si>
    <t>Ribes nigrum, rybíz černý, v. 40-60cm, kontejner, vč. dopravy</t>
  </si>
  <si>
    <t xml:space="preserve">  1*1,03</t>
  </si>
  <si>
    <t>vč. ztratného : 1</t>
  </si>
  <si>
    <t>183-99.41-K04</t>
  </si>
  <si>
    <t>Lonicera kamtschatica, zimolez kamčatský, různé kultivary, v. 60-80cm, kontejner, vč. dopravy</t>
  </si>
  <si>
    <t xml:space="preserve">  2*1,03</t>
  </si>
  <si>
    <t>vč. ztratného : 2</t>
  </si>
  <si>
    <t>183-99.41-K05</t>
  </si>
  <si>
    <t>Rubus idaeus ´Polka´, maliník obecný ´Polka´, v. 60-80cm, kontejner, vč. dopravy</t>
  </si>
  <si>
    <t xml:space="preserve">  10*1,03</t>
  </si>
  <si>
    <t>vč. ztratného : 10</t>
  </si>
  <si>
    <t>183-99.41-K06</t>
  </si>
  <si>
    <t>Rubus idaeus ´Gold Everest´, maliník žlutoplodý, v. 60-80cm, kontejner, vč. dopravy</t>
  </si>
  <si>
    <t xml:space="preserve">  5*1,03</t>
  </si>
  <si>
    <t>vč. ztratného : 5</t>
  </si>
  <si>
    <t>183-99.41-K07</t>
  </si>
  <si>
    <t>Rubus fruticosus, ostružiník beztrnný, v. 80-100cm, kontejner, vč. dopravy</t>
  </si>
  <si>
    <t xml:space="preserve">  7*1,03</t>
  </si>
  <si>
    <t>vč. ztratného : 7</t>
  </si>
  <si>
    <t>183-99.41-K08</t>
  </si>
  <si>
    <t>Corylus avellana , líska obecná, v. 80-100 cm, kontejner, vč. dopravy</t>
  </si>
  <si>
    <t>183-99.41-K09</t>
  </si>
  <si>
    <t>Mespilus germanica, mišpule německá, v. 80-100 cm, kontejner, vč. dopravy</t>
  </si>
  <si>
    <t>183-99.41-K10</t>
  </si>
  <si>
    <t>Cydonia oblonga , kdouloň obecná, v. 100-125 cm, kontejner, vč. dopravy</t>
  </si>
  <si>
    <t>183-99.41-K11</t>
  </si>
  <si>
    <t>Cornus mas, dřín obecný, v. 80-100 cm, kontejner, vč. dopravy</t>
  </si>
  <si>
    <t>183-99.41-K12</t>
  </si>
  <si>
    <t>Aronia melanocarpa , aronie, v. 100-125 cm, kontejner, vč. dopravy</t>
  </si>
  <si>
    <t>183-99.41-K13</t>
  </si>
  <si>
    <t>Aronia x prunifolia , černý jeřáb aronie (keř), v. 100-125 cm, kontejner, vč. dopravy</t>
  </si>
  <si>
    <t>183-99.41-K14</t>
  </si>
  <si>
    <t>Hippophae rhamnoides, rakytník řešetlákový, v. 100-125 cm, kontejner, vč. dopravy</t>
  </si>
  <si>
    <t xml:space="preserve">  4*1,03</t>
  </si>
  <si>
    <t>vč. ztratného : 4</t>
  </si>
  <si>
    <t>183-99.41-K15</t>
  </si>
  <si>
    <t>Amelanchier lamarckii, muchovník Lamarkův, v. 100-125 cm, kontejner, vč. dopravy</t>
  </si>
  <si>
    <t>183-99.41-K16</t>
  </si>
  <si>
    <t>Amelanchier alnifolia, muchovník olšolistý, v. 100-125 cm, kontejner, vč. dopravy</t>
  </si>
  <si>
    <t>183-99.41-K17</t>
  </si>
  <si>
    <t>Buddleja davidii, komule Davidova (růžová, bílá, fialová), v. 60-80 cm, kontejner, vč. dopravy</t>
  </si>
  <si>
    <t>183-99.41-K18</t>
  </si>
  <si>
    <t>Cornus alba ´Sibirica´, svída bílá ´Sibirica´, v. 80-100 cm, kontejner, vč. dopravy</t>
  </si>
  <si>
    <t>183-99.41-K19</t>
  </si>
  <si>
    <t>Cornus sanguinea ´Winter Beauty´, svída krvavá ´Winter Beauty´, v. 80-100 cm, kontejner, vč. dopravy</t>
  </si>
  <si>
    <t>183-99.41-K20</t>
  </si>
  <si>
    <t>Cornus stolonifera ´Flaviramea´, svída výběžkatá, v. 80-100 cm, kontejner, vč. dopravy</t>
  </si>
  <si>
    <t>183-99.41-K21</t>
  </si>
  <si>
    <t>Kerria japonica, zákula japonská, v. 60-80 cm, kontejner, vč. dopravy</t>
  </si>
  <si>
    <t>183-99.41-K22</t>
  </si>
  <si>
    <t>Ribes alpinum, rybíz alpinský, v. 60-80 cm, kontejner, vč. dopravy</t>
  </si>
  <si>
    <t xml:space="preserve">  18*1,03</t>
  </si>
  <si>
    <t>vč. ztratného : 19</t>
  </si>
  <si>
    <t>183-99.41-K23</t>
  </si>
  <si>
    <t>Potentilla fruticosa, mochna křovitá, v. 40- 60 cm, kontejner, vč. dopravy</t>
  </si>
  <si>
    <t>183-99.41-K24</t>
  </si>
  <si>
    <t>Spiraea x vanhouttei, tavolník van Houtteův, v.40-60 cm, kontejner, vč. dopravy</t>
  </si>
  <si>
    <t>183-99.41-K25</t>
  </si>
  <si>
    <t>Chaenomeles speciosa, kdoulovec lahvicovitý, v. 40-60 cm, kontejner, vč. dopravy</t>
  </si>
  <si>
    <t xml:space="preserve">  6*1,03</t>
  </si>
  <si>
    <t>vč. ztratného : 6</t>
  </si>
  <si>
    <t>183-99.41-K26</t>
  </si>
  <si>
    <t>Forsythia x intermedia, zlatice prostřední, v. 80-100 cm, kontejner, vč. dopravy</t>
  </si>
  <si>
    <t xml:space="preserve">  9*1,03</t>
  </si>
  <si>
    <t>vč. ztratného : 9</t>
  </si>
  <si>
    <t>183-99.41-K27</t>
  </si>
  <si>
    <t>Deutzia scabra, trojpuk drsný, v. 80-100 cm, kontejner, vč. dopravy</t>
  </si>
  <si>
    <t>183-99.41-S06</t>
  </si>
  <si>
    <t>Amelanchier arborea ´ Robin Hill´, muchovník stromovitý ´Robin Hill´, ok 16-18, bal, vč. dopravy</t>
  </si>
  <si>
    <t>183-99.41-T01</t>
  </si>
  <si>
    <t>Stínomilné trvalky (např. Hosta, Bergenia, Geranium, Aster, Ajuga,...), kontejner, vč. dopravy</t>
  </si>
  <si>
    <t xml:space="preserve">  trvalky : 0,5*4,0*5*2*1,03</t>
  </si>
  <si>
    <t>vč. ztratného : 21</t>
  </si>
  <si>
    <t>183-99.41-T02</t>
  </si>
  <si>
    <t>Bylinky (např. rozmarýn, dobromysl, mateřídouška, šalvěj, pelyněk,...), kontejner, vč. dopravy</t>
  </si>
  <si>
    <t xml:space="preserve">  bylinky : 0,5*1,0*5*3*1,03</t>
  </si>
  <si>
    <t>vč. ztratného : 8</t>
  </si>
  <si>
    <t>60850016R</t>
  </si>
  <si>
    <t>998231311R00</t>
  </si>
  <si>
    <t>Přesun hmot pro sadovnické a krajin. úpravy do 5km</t>
  </si>
  <si>
    <t>park. trávník : 1588*1</t>
  </si>
  <si>
    <t>luční trávník : 180*1</t>
  </si>
  <si>
    <t>kůl vyvazovací l = 250,0 cm; průměr 60 mm; impregnace; jeden konec fazeta; druhý konec špice</t>
  </si>
  <si>
    <t xml:space="preserve">  kotvení dle PD 3 kůl/rostlina </t>
  </si>
  <si>
    <t>kotvení dle PD 3 kůly/rostlina :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</si>
</sst>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4" t="s">
        <v>39</v>
      </c>
      <c r="B2" s="194"/>
      <c r="C2" s="194"/>
      <c r="D2" s="194"/>
      <c r="E2" s="194"/>
      <c r="F2" s="194"/>
      <c r="G2" s="194"/>
    </row>
  </sheetData>
  <sheetProtection algorithmName="SHA-512" hashValue="xDWJ/FhyTnXBazJbjpvsiHsL3ztuoK2X5xFhARsUZ8YH5XBekckawE69cQq9/8XabR1DrTUGG75IGXdr1WeVoQ==" saltValue="eHuZrufXqCaSdzEE7IRoz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6"/>
  <sheetViews>
    <sheetView showGridLines="0" topLeftCell="B68" zoomScaleNormal="100" zoomScaleSheetLayoutView="75" workbookViewId="0">
      <selection activeCell="L76" sqref="L7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9" t="s">
        <v>41</v>
      </c>
      <c r="C1" s="230"/>
      <c r="D1" s="230"/>
      <c r="E1" s="230"/>
      <c r="F1" s="230"/>
      <c r="G1" s="230"/>
      <c r="H1" s="230"/>
      <c r="I1" s="230"/>
      <c r="J1" s="231"/>
    </row>
    <row r="2" spans="1:15" ht="36" customHeight="1" x14ac:dyDescent="0.2">
      <c r="A2" s="2"/>
      <c r="B2" s="73" t="s">
        <v>22</v>
      </c>
      <c r="C2" s="74"/>
      <c r="D2" s="75" t="s">
        <v>43</v>
      </c>
      <c r="E2" s="235" t="s">
        <v>44</v>
      </c>
      <c r="F2" s="236"/>
      <c r="G2" s="236"/>
      <c r="H2" s="236"/>
      <c r="I2" s="236"/>
      <c r="J2" s="237"/>
      <c r="O2" s="1"/>
    </row>
    <row r="3" spans="1:15" ht="27" hidden="1" customHeight="1" x14ac:dyDescent="0.2">
      <c r="A3" s="2"/>
      <c r="B3" s="76"/>
      <c r="C3" s="74"/>
      <c r="D3" s="77"/>
      <c r="E3" s="238"/>
      <c r="F3" s="239"/>
      <c r="G3" s="239"/>
      <c r="H3" s="239"/>
      <c r="I3" s="239"/>
      <c r="J3" s="240"/>
    </row>
    <row r="4" spans="1:15" ht="23.25" customHeight="1" x14ac:dyDescent="0.2">
      <c r="A4" s="2"/>
      <c r="B4" s="78"/>
      <c r="C4" s="79"/>
      <c r="D4" s="80"/>
      <c r="E4" s="219"/>
      <c r="F4" s="219"/>
      <c r="G4" s="219"/>
      <c r="H4" s="219"/>
      <c r="I4" s="219"/>
      <c r="J4" s="220"/>
    </row>
    <row r="5" spans="1:15" ht="24" customHeight="1" x14ac:dyDescent="0.2">
      <c r="A5" s="2"/>
      <c r="B5" s="31" t="s">
        <v>42</v>
      </c>
      <c r="D5" s="223" t="s">
        <v>45</v>
      </c>
      <c r="E5" s="224"/>
      <c r="F5" s="224"/>
      <c r="G5" s="224"/>
      <c r="H5" s="18" t="s">
        <v>40</v>
      </c>
      <c r="I5" s="82" t="s">
        <v>49</v>
      </c>
      <c r="J5" s="8"/>
    </row>
    <row r="6" spans="1:15" ht="15.75" customHeight="1" x14ac:dyDescent="0.2">
      <c r="A6" s="2"/>
      <c r="B6" s="28"/>
      <c r="C6" s="53"/>
      <c r="D6" s="225" t="s">
        <v>46</v>
      </c>
      <c r="E6" s="226"/>
      <c r="F6" s="226"/>
      <c r="G6" s="226"/>
      <c r="H6" s="18" t="s">
        <v>34</v>
      </c>
      <c r="I6" s="22"/>
      <c r="J6" s="8"/>
    </row>
    <row r="7" spans="1:15" ht="15.75" customHeight="1" x14ac:dyDescent="0.2">
      <c r="A7" s="2"/>
      <c r="B7" s="29"/>
      <c r="C7" s="54"/>
      <c r="D7" s="81" t="s">
        <v>48</v>
      </c>
      <c r="E7" s="227" t="s">
        <v>47</v>
      </c>
      <c r="F7" s="228"/>
      <c r="G7" s="228"/>
      <c r="H7" s="24"/>
      <c r="I7" s="23"/>
      <c r="J7" s="34"/>
    </row>
    <row r="8" spans="1:15" ht="24" hidden="1" customHeight="1" x14ac:dyDescent="0.2">
      <c r="A8" s="2"/>
      <c r="B8" s="31" t="s">
        <v>20</v>
      </c>
      <c r="D8" s="83" t="s">
        <v>50</v>
      </c>
      <c r="H8" s="18" t="s">
        <v>40</v>
      </c>
      <c r="I8" s="82" t="s">
        <v>54</v>
      </c>
      <c r="J8" s="8"/>
    </row>
    <row r="9" spans="1:15" ht="15.75" hidden="1" customHeight="1" x14ac:dyDescent="0.2">
      <c r="A9" s="2"/>
      <c r="B9" s="2"/>
      <c r="D9" s="83" t="s">
        <v>51</v>
      </c>
      <c r="H9" s="18" t="s">
        <v>34</v>
      </c>
      <c r="I9" s="82" t="s">
        <v>55</v>
      </c>
      <c r="J9" s="8"/>
    </row>
    <row r="10" spans="1:15" ht="15.75" hidden="1" customHeight="1" x14ac:dyDescent="0.2">
      <c r="A10" s="2"/>
      <c r="B10" s="35"/>
      <c r="C10" s="54"/>
      <c r="D10" s="81" t="s">
        <v>53</v>
      </c>
      <c r="E10" s="84" t="s">
        <v>52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2"/>
      <c r="E11" s="242"/>
      <c r="F11" s="242"/>
      <c r="G11" s="242"/>
      <c r="H11" s="18" t="s">
        <v>40</v>
      </c>
      <c r="I11" s="86"/>
      <c r="J11" s="8"/>
    </row>
    <row r="12" spans="1:15" ht="15.75" customHeight="1" x14ac:dyDescent="0.2">
      <c r="A12" s="2"/>
      <c r="B12" s="28"/>
      <c r="C12" s="53"/>
      <c r="D12" s="218"/>
      <c r="E12" s="218"/>
      <c r="F12" s="218"/>
      <c r="G12" s="218"/>
      <c r="H12" s="18" t="s">
        <v>34</v>
      </c>
      <c r="I12" s="86"/>
      <c r="J12" s="8"/>
    </row>
    <row r="13" spans="1:15" ht="15.75" customHeight="1" x14ac:dyDescent="0.2">
      <c r="A13" s="2"/>
      <c r="B13" s="29"/>
      <c r="C13" s="54"/>
      <c r="D13" s="85"/>
      <c r="E13" s="221"/>
      <c r="F13" s="222"/>
      <c r="G13" s="222"/>
      <c r="H13" s="19"/>
      <c r="I13" s="23"/>
      <c r="J13" s="34"/>
    </row>
    <row r="14" spans="1:15" ht="24" customHeight="1" x14ac:dyDescent="0.2">
      <c r="A14" s="2"/>
      <c r="B14" s="43" t="s">
        <v>21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8"/>
      <c r="D15" s="52"/>
      <c r="E15" s="241"/>
      <c r="F15" s="241"/>
      <c r="G15" s="243"/>
      <c r="H15" s="243"/>
      <c r="I15" s="243" t="s">
        <v>29</v>
      </c>
      <c r="J15" s="244"/>
    </row>
    <row r="16" spans="1:15" ht="23.25" customHeight="1" x14ac:dyDescent="0.2">
      <c r="A16" s="139" t="s">
        <v>24</v>
      </c>
      <c r="B16" s="38" t="s">
        <v>24</v>
      </c>
      <c r="C16" s="59"/>
      <c r="D16" s="60"/>
      <c r="E16" s="207"/>
      <c r="F16" s="208"/>
      <c r="G16" s="207"/>
      <c r="H16" s="208"/>
      <c r="I16" s="207"/>
      <c r="J16" s="209"/>
    </row>
    <row r="17" spans="1:10" ht="23.25" customHeight="1" x14ac:dyDescent="0.2">
      <c r="A17" s="139" t="s">
        <v>25</v>
      </c>
      <c r="B17" s="38" t="s">
        <v>25</v>
      </c>
      <c r="C17" s="59"/>
      <c r="D17" s="60"/>
      <c r="E17" s="207"/>
      <c r="F17" s="208"/>
      <c r="G17" s="207"/>
      <c r="H17" s="208"/>
      <c r="I17" s="207"/>
      <c r="J17" s="209"/>
    </row>
    <row r="18" spans="1:10" ht="23.25" customHeight="1" x14ac:dyDescent="0.2">
      <c r="A18" s="139" t="s">
        <v>26</v>
      </c>
      <c r="B18" s="38" t="s">
        <v>26</v>
      </c>
      <c r="C18" s="59"/>
      <c r="D18" s="60"/>
      <c r="E18" s="207"/>
      <c r="F18" s="208"/>
      <c r="G18" s="207"/>
      <c r="H18" s="208"/>
      <c r="I18" s="207">
        <f>SUMIF(F56:F72,A18,I56:I72)</f>
        <v>0</v>
      </c>
      <c r="J18" s="209"/>
    </row>
    <row r="19" spans="1:10" ht="23.25" customHeight="1" x14ac:dyDescent="0.2">
      <c r="A19" s="139" t="s">
        <v>107</v>
      </c>
      <c r="B19" s="38" t="s">
        <v>27</v>
      </c>
      <c r="C19" s="59"/>
      <c r="D19" s="60"/>
      <c r="E19" s="207"/>
      <c r="F19" s="208"/>
      <c r="G19" s="207"/>
      <c r="H19" s="208"/>
      <c r="I19" s="207"/>
      <c r="J19" s="209"/>
    </row>
    <row r="20" spans="1:10" ht="23.25" customHeight="1" x14ac:dyDescent="0.2">
      <c r="A20" s="139" t="s">
        <v>108</v>
      </c>
      <c r="B20" s="38" t="s">
        <v>28</v>
      </c>
      <c r="C20" s="59"/>
      <c r="D20" s="60"/>
      <c r="E20" s="207"/>
      <c r="F20" s="208"/>
      <c r="G20" s="207"/>
      <c r="H20" s="208"/>
      <c r="I20" s="207">
        <f>SUMIF(F56:F72,A20,I56:I72)</f>
        <v>0</v>
      </c>
      <c r="J20" s="209"/>
    </row>
    <row r="21" spans="1:10" ht="23.25" customHeight="1" x14ac:dyDescent="0.2">
      <c r="A21" s="2"/>
      <c r="B21" s="48" t="s">
        <v>29</v>
      </c>
      <c r="C21" s="61"/>
      <c r="D21" s="62"/>
      <c r="E21" s="210"/>
      <c r="F21" s="245"/>
      <c r="G21" s="210"/>
      <c r="H21" s="245"/>
      <c r="I21" s="210">
        <f>SUM(I16:J20)</f>
        <v>0</v>
      </c>
      <c r="J21" s="211"/>
    </row>
    <row r="22" spans="1:10" ht="33" customHeight="1" x14ac:dyDescent="0.2">
      <c r="A22" s="2"/>
      <c r="B22" s="42" t="s">
        <v>33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59"/>
      <c r="D23" s="60"/>
      <c r="E23" s="64">
        <v>15</v>
      </c>
      <c r="F23" s="39" t="s">
        <v>0</v>
      </c>
      <c r="G23" s="205">
        <f>ZakladDPHSniVypocet</f>
        <v>0</v>
      </c>
      <c r="H23" s="206"/>
      <c r="I23" s="20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59"/>
      <c r="D24" s="60"/>
      <c r="E24" s="64">
        <f>SazbaDPH1</f>
        <v>15</v>
      </c>
      <c r="F24" s="39" t="s">
        <v>0</v>
      </c>
      <c r="G24" s="203">
        <f>A23</f>
        <v>0</v>
      </c>
      <c r="H24" s="204"/>
      <c r="I24" s="20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59"/>
      <c r="D25" s="60"/>
      <c r="E25" s="64">
        <v>21</v>
      </c>
      <c r="F25" s="39" t="s">
        <v>0</v>
      </c>
      <c r="G25" s="205"/>
      <c r="H25" s="206"/>
      <c r="I25" s="20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5"/>
      <c r="D26" s="52"/>
      <c r="E26" s="66">
        <f>SazbaDPH2</f>
        <v>21</v>
      </c>
      <c r="F26" s="30" t="s">
        <v>0</v>
      </c>
      <c r="G26" s="232"/>
      <c r="H26" s="233"/>
      <c r="I26" s="23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7"/>
      <c r="D27" s="68"/>
      <c r="E27" s="67"/>
      <c r="F27" s="16"/>
      <c r="G27" s="234">
        <f>CenaCelkem-(ZakladDPHSni+DPHSni+ZakladDPHZakl+DPHZakl)</f>
        <v>0</v>
      </c>
      <c r="H27" s="234"/>
      <c r="I27" s="234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23</v>
      </c>
      <c r="C28" s="114"/>
      <c r="D28" s="114"/>
      <c r="E28" s="115"/>
      <c r="F28" s="116"/>
      <c r="G28" s="212">
        <f>ZakladDPHSniVypocet+ZakladDPHZaklVypocet</f>
        <v>0</v>
      </c>
      <c r="H28" s="213"/>
      <c r="I28" s="213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35</v>
      </c>
      <c r="C29" s="118"/>
      <c r="D29" s="118"/>
      <c r="E29" s="118"/>
      <c r="F29" s="119"/>
      <c r="G29" s="212">
        <f>A27</f>
        <v>0</v>
      </c>
      <c r="H29" s="212"/>
      <c r="I29" s="212"/>
      <c r="J29" s="120" t="s">
        <v>72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9" t="s">
        <v>11</v>
      </c>
      <c r="D32" s="70"/>
      <c r="E32" s="70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1"/>
      <c r="D34" s="214"/>
      <c r="E34" s="215"/>
      <c r="G34" s="216"/>
      <c r="H34" s="217"/>
      <c r="I34" s="217"/>
      <c r="J34" s="25"/>
    </row>
    <row r="35" spans="1:10" ht="12.75" customHeight="1" x14ac:dyDescent="0.2">
      <c r="A35" s="2"/>
      <c r="B35" s="2"/>
      <c r="D35" s="202" t="s">
        <v>2</v>
      </c>
      <c r="E35" s="202"/>
      <c r="H35" s="10" t="s">
        <v>3</v>
      </c>
      <c r="J35" s="9"/>
    </row>
    <row r="36" spans="1:10" ht="13.5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56</v>
      </c>
      <c r="C39" s="200"/>
      <c r="D39" s="200"/>
      <c r="E39" s="200"/>
      <c r="F39" s="100">
        <f>'V01 V01.1 Naklady'!AE14+'SO 01 1.1 Pol'!AE149+'SO 02 2.2 Pol'!AE38+'SO 04 4.1 Pol'!AE270</f>
        <v>0</v>
      </c>
      <c r="G39" s="101">
        <f>'V01 V01.1 Naklady'!AF14+'SO 01 1.1 Pol'!AF149+'SO 02 2.2 Pol'!AF38+'SO 04 4.1 Pol'!AF270</f>
        <v>0</v>
      </c>
      <c r="H39" s="102">
        <f t="shared" ref="H39:H48" si="1">(F39*SazbaDPH1/100)+(G39*SazbaDPH2/100)</f>
        <v>0</v>
      </c>
      <c r="I39" s="102">
        <f t="shared" ref="I39:I48" si="2">F39+G39+H39</f>
        <v>0</v>
      </c>
      <c r="J39" s="103" t="str">
        <f t="shared" ref="J39:J48" si="3">IF(CenaCelkemVypocet=0,"",I39/CenaCelkemVypocet*100)</f>
        <v/>
      </c>
    </row>
    <row r="40" spans="1:10" ht="25.5" customHeight="1" x14ac:dyDescent="0.2">
      <c r="A40" s="89">
        <v>2</v>
      </c>
      <c r="B40" s="104"/>
      <c r="C40" s="201" t="s">
        <v>57</v>
      </c>
      <c r="D40" s="201"/>
      <c r="E40" s="201"/>
      <c r="F40" s="105">
        <f>'V01 V01.1 Naklady'!AE14</f>
        <v>0</v>
      </c>
      <c r="G40" s="106"/>
      <c r="H40" s="106">
        <f t="shared" si="1"/>
        <v>0</v>
      </c>
      <c r="I40" s="106">
        <f t="shared" si="2"/>
        <v>0</v>
      </c>
      <c r="J40" s="107" t="str">
        <f t="shared" si="3"/>
        <v/>
      </c>
    </row>
    <row r="41" spans="1:10" ht="25.5" customHeight="1" x14ac:dyDescent="0.2">
      <c r="A41" s="89">
        <v>3</v>
      </c>
      <c r="B41" s="108" t="s">
        <v>58</v>
      </c>
      <c r="C41" s="200" t="s">
        <v>57</v>
      </c>
      <c r="D41" s="200"/>
      <c r="E41" s="200"/>
      <c r="F41" s="109">
        <f>'V01 V01.1 Naklady'!AE14</f>
        <v>0</v>
      </c>
      <c r="G41" s="102"/>
      <c r="H41" s="102">
        <f t="shared" si="1"/>
        <v>0</v>
      </c>
      <c r="I41" s="102">
        <f t="shared" si="2"/>
        <v>0</v>
      </c>
      <c r="J41" s="103" t="str">
        <f t="shared" si="3"/>
        <v/>
      </c>
    </row>
    <row r="42" spans="1:10" ht="25.5" customHeight="1" x14ac:dyDescent="0.2">
      <c r="A42" s="89">
        <v>2</v>
      </c>
      <c r="B42" s="104"/>
      <c r="C42" s="201" t="s">
        <v>59</v>
      </c>
      <c r="D42" s="201"/>
      <c r="E42" s="201"/>
      <c r="F42" s="105"/>
      <c r="G42" s="106"/>
      <c r="H42" s="106">
        <f t="shared" si="1"/>
        <v>0</v>
      </c>
      <c r="I42" s="106">
        <f t="shared" si="2"/>
        <v>0</v>
      </c>
      <c r="J42" s="107" t="str">
        <f t="shared" si="3"/>
        <v/>
      </c>
    </row>
    <row r="43" spans="1:10" ht="25.5" customHeight="1" x14ac:dyDescent="0.2">
      <c r="A43" s="89">
        <v>2</v>
      </c>
      <c r="B43" s="104" t="s">
        <v>60</v>
      </c>
      <c r="C43" s="201" t="s">
        <v>61</v>
      </c>
      <c r="D43" s="201"/>
      <c r="E43" s="201"/>
      <c r="F43" s="105">
        <f>'SO 01 1.1 Pol'!AE149</f>
        <v>0</v>
      </c>
      <c r="G43" s="106"/>
      <c r="H43" s="106">
        <f t="shared" si="1"/>
        <v>0</v>
      </c>
      <c r="I43" s="106">
        <f t="shared" si="2"/>
        <v>0</v>
      </c>
      <c r="J43" s="107" t="str">
        <f t="shared" si="3"/>
        <v/>
      </c>
    </row>
    <row r="44" spans="1:10" ht="25.5" customHeight="1" x14ac:dyDescent="0.2">
      <c r="A44" s="89">
        <v>3</v>
      </c>
      <c r="B44" s="108" t="s">
        <v>62</v>
      </c>
      <c r="C44" s="200" t="s">
        <v>63</v>
      </c>
      <c r="D44" s="200"/>
      <c r="E44" s="200"/>
      <c r="F44" s="109">
        <f>'SO 01 1.1 Pol'!AE149</f>
        <v>0</v>
      </c>
      <c r="G44" s="102"/>
      <c r="H44" s="102">
        <f t="shared" si="1"/>
        <v>0</v>
      </c>
      <c r="I44" s="102">
        <f t="shared" si="2"/>
        <v>0</v>
      </c>
      <c r="J44" s="103" t="str">
        <f t="shared" si="3"/>
        <v/>
      </c>
    </row>
    <row r="45" spans="1:10" ht="25.5" customHeight="1" x14ac:dyDescent="0.2">
      <c r="A45" s="89">
        <v>2</v>
      </c>
      <c r="B45" s="104" t="s">
        <v>64</v>
      </c>
      <c r="C45" s="201" t="s">
        <v>65</v>
      </c>
      <c r="D45" s="201"/>
      <c r="E45" s="201"/>
      <c r="F45" s="105">
        <f>'SO 02 2.2 Pol'!AE38</f>
        <v>0</v>
      </c>
      <c r="G45" s="106"/>
      <c r="H45" s="106">
        <f t="shared" si="1"/>
        <v>0</v>
      </c>
      <c r="I45" s="106">
        <f t="shared" si="2"/>
        <v>0</v>
      </c>
      <c r="J45" s="107" t="str">
        <f t="shared" si="3"/>
        <v/>
      </c>
    </row>
    <row r="46" spans="1:10" ht="25.5" customHeight="1" x14ac:dyDescent="0.2">
      <c r="A46" s="89">
        <v>3</v>
      </c>
      <c r="B46" s="108" t="s">
        <v>66</v>
      </c>
      <c r="C46" s="200" t="s">
        <v>67</v>
      </c>
      <c r="D46" s="200"/>
      <c r="E46" s="200"/>
      <c r="F46" s="109">
        <f>'SO 02 2.2 Pol'!AE38</f>
        <v>0</v>
      </c>
      <c r="G46" s="102"/>
      <c r="H46" s="102">
        <f t="shared" si="1"/>
        <v>0</v>
      </c>
      <c r="I46" s="102">
        <f t="shared" si="2"/>
        <v>0</v>
      </c>
      <c r="J46" s="103" t="str">
        <f t="shared" si="3"/>
        <v/>
      </c>
    </row>
    <row r="47" spans="1:10" ht="25.5" customHeight="1" x14ac:dyDescent="0.2">
      <c r="A47" s="89">
        <v>2</v>
      </c>
      <c r="B47" s="104" t="s">
        <v>68</v>
      </c>
      <c r="C47" s="201" t="s">
        <v>69</v>
      </c>
      <c r="D47" s="201"/>
      <c r="E47" s="201"/>
      <c r="F47" s="105">
        <f>'SO 04 4.1 Pol'!AE270</f>
        <v>0</v>
      </c>
      <c r="G47" s="106"/>
      <c r="H47" s="106">
        <f t="shared" si="1"/>
        <v>0</v>
      </c>
      <c r="I47" s="106">
        <f t="shared" si="2"/>
        <v>0</v>
      </c>
      <c r="J47" s="107" t="str">
        <f t="shared" si="3"/>
        <v/>
      </c>
    </row>
    <row r="48" spans="1:10" ht="25.5" customHeight="1" x14ac:dyDescent="0.2">
      <c r="A48" s="89">
        <v>3</v>
      </c>
      <c r="B48" s="108" t="s">
        <v>70</v>
      </c>
      <c r="C48" s="200" t="s">
        <v>69</v>
      </c>
      <c r="D48" s="200"/>
      <c r="E48" s="200"/>
      <c r="F48" s="109">
        <f>'SO 04 4.1 Pol'!AE270</f>
        <v>0</v>
      </c>
      <c r="G48" s="102"/>
      <c r="H48" s="102">
        <f t="shared" si="1"/>
        <v>0</v>
      </c>
      <c r="I48" s="102">
        <f t="shared" si="2"/>
        <v>0</v>
      </c>
      <c r="J48" s="103" t="str">
        <f t="shared" si="3"/>
        <v/>
      </c>
    </row>
    <row r="49" spans="1:10" ht="25.5" customHeight="1" x14ac:dyDescent="0.2">
      <c r="A49" s="89"/>
      <c r="B49" s="197" t="s">
        <v>71</v>
      </c>
      <c r="C49" s="198"/>
      <c r="D49" s="198"/>
      <c r="E49" s="199"/>
      <c r="F49" s="110">
        <f>SUMIF(A39:A48,"=1",F39:F48)</f>
        <v>0</v>
      </c>
      <c r="G49" s="111"/>
      <c r="H49" s="111"/>
      <c r="I49" s="111"/>
      <c r="J49" s="112">
        <f>SUMIF(A39:A48,"=1",J39:J48)</f>
        <v>0</v>
      </c>
    </row>
    <row r="53" spans="1:10" ht="15.75" x14ac:dyDescent="0.25">
      <c r="B53" s="121" t="s">
        <v>73</v>
      </c>
    </row>
    <row r="55" spans="1:10" ht="25.5" customHeight="1" x14ac:dyDescent="0.2">
      <c r="A55" s="123"/>
      <c r="B55" s="126" t="s">
        <v>17</v>
      </c>
      <c r="C55" s="126" t="s">
        <v>5</v>
      </c>
      <c r="D55" s="127"/>
      <c r="E55" s="127"/>
      <c r="F55" s="128" t="s">
        <v>74</v>
      </c>
      <c r="G55" s="128"/>
      <c r="H55" s="128"/>
      <c r="I55" s="128" t="s">
        <v>29</v>
      </c>
      <c r="J55" s="128" t="s">
        <v>0</v>
      </c>
    </row>
    <row r="56" spans="1:10" ht="36.75" customHeight="1" x14ac:dyDescent="0.2">
      <c r="A56" s="124"/>
      <c r="B56" s="129" t="s">
        <v>75</v>
      </c>
      <c r="C56" s="195" t="s">
        <v>76</v>
      </c>
      <c r="D56" s="196"/>
      <c r="E56" s="196"/>
      <c r="F56" s="137" t="s">
        <v>24</v>
      </c>
      <c r="G56" s="130"/>
      <c r="H56" s="130"/>
      <c r="I56" s="130"/>
      <c r="J56" s="135" t="str">
        <f>IF(I73=0,"",I56/I73*100)</f>
        <v/>
      </c>
    </row>
    <row r="57" spans="1:10" ht="36.75" customHeight="1" x14ac:dyDescent="0.2">
      <c r="A57" s="124"/>
      <c r="B57" s="129" t="s">
        <v>77</v>
      </c>
      <c r="C57" s="195" t="s">
        <v>78</v>
      </c>
      <c r="D57" s="196"/>
      <c r="E57" s="196"/>
      <c r="F57" s="137" t="s">
        <v>24</v>
      </c>
      <c r="G57" s="130"/>
      <c r="H57" s="130"/>
      <c r="I57" s="130"/>
      <c r="J57" s="135" t="str">
        <f>IF(I73=0,"",I57/I73*100)</f>
        <v/>
      </c>
    </row>
    <row r="58" spans="1:10" ht="36.75" customHeight="1" x14ac:dyDescent="0.2">
      <c r="A58" s="124"/>
      <c r="B58" s="129" t="s">
        <v>79</v>
      </c>
      <c r="C58" s="195" t="s">
        <v>80</v>
      </c>
      <c r="D58" s="196"/>
      <c r="E58" s="196"/>
      <c r="F58" s="137" t="s">
        <v>24</v>
      </c>
      <c r="G58" s="130"/>
      <c r="H58" s="130"/>
      <c r="I58" s="130"/>
      <c r="J58" s="135" t="str">
        <f>IF(I73=0,"",I58/I73*100)</f>
        <v/>
      </c>
    </row>
    <row r="59" spans="1:10" ht="36.75" customHeight="1" x14ac:dyDescent="0.2">
      <c r="A59" s="124"/>
      <c r="B59" s="129" t="s">
        <v>81</v>
      </c>
      <c r="C59" s="195" t="s">
        <v>82</v>
      </c>
      <c r="D59" s="196"/>
      <c r="E59" s="196"/>
      <c r="F59" s="137" t="s">
        <v>24</v>
      </c>
      <c r="G59" s="130"/>
      <c r="H59" s="130"/>
      <c r="I59" s="130"/>
      <c r="J59" s="135" t="str">
        <f>IF(I73=0,"",I59/I73*100)</f>
        <v/>
      </c>
    </row>
    <row r="60" spans="1:10" ht="36.75" customHeight="1" x14ac:dyDescent="0.2">
      <c r="A60" s="124"/>
      <c r="B60" s="129" t="s">
        <v>83</v>
      </c>
      <c r="C60" s="195" t="s">
        <v>84</v>
      </c>
      <c r="D60" s="196"/>
      <c r="E60" s="196"/>
      <c r="F60" s="137" t="s">
        <v>24</v>
      </c>
      <c r="G60" s="130"/>
      <c r="H60" s="130"/>
      <c r="I60" s="130"/>
      <c r="J60" s="135" t="str">
        <f>IF(I73=0,"",I60/I73*100)</f>
        <v/>
      </c>
    </row>
    <row r="61" spans="1:10" ht="36.75" customHeight="1" x14ac:dyDescent="0.2">
      <c r="A61" s="124"/>
      <c r="B61" s="129" t="s">
        <v>85</v>
      </c>
      <c r="C61" s="195" t="s">
        <v>86</v>
      </c>
      <c r="D61" s="196"/>
      <c r="E61" s="196"/>
      <c r="F61" s="137" t="s">
        <v>24</v>
      </c>
      <c r="G61" s="130"/>
      <c r="H61" s="130"/>
      <c r="I61" s="130"/>
      <c r="J61" s="135" t="str">
        <f>IF(I73=0,"",I61/I73*100)</f>
        <v/>
      </c>
    </row>
    <row r="62" spans="1:10" ht="36.75" customHeight="1" x14ac:dyDescent="0.2">
      <c r="A62" s="124"/>
      <c r="B62" s="129" t="s">
        <v>87</v>
      </c>
      <c r="C62" s="195" t="s">
        <v>88</v>
      </c>
      <c r="D62" s="196"/>
      <c r="E62" s="196"/>
      <c r="F62" s="137" t="s">
        <v>24</v>
      </c>
      <c r="G62" s="130"/>
      <c r="H62" s="130"/>
      <c r="I62" s="130"/>
      <c r="J62" s="135" t="str">
        <f>IF(I73=0,"",I62/I73*100)</f>
        <v/>
      </c>
    </row>
    <row r="63" spans="1:10" ht="36.75" customHeight="1" x14ac:dyDescent="0.2">
      <c r="A63" s="124"/>
      <c r="B63" s="129" t="s">
        <v>89</v>
      </c>
      <c r="C63" s="195" t="s">
        <v>90</v>
      </c>
      <c r="D63" s="196"/>
      <c r="E63" s="196"/>
      <c r="F63" s="137" t="s">
        <v>24</v>
      </c>
      <c r="G63" s="130"/>
      <c r="H63" s="130"/>
      <c r="I63" s="130"/>
      <c r="J63" s="135" t="str">
        <f>IF(I73=0,"",I63/I73*100)</f>
        <v/>
      </c>
    </row>
    <row r="64" spans="1:10" ht="36.75" customHeight="1" x14ac:dyDescent="0.2">
      <c r="A64" s="124"/>
      <c r="B64" s="129" t="s">
        <v>91</v>
      </c>
      <c r="C64" s="195" t="s">
        <v>92</v>
      </c>
      <c r="D64" s="196"/>
      <c r="E64" s="196"/>
      <c r="F64" s="137" t="s">
        <v>24</v>
      </c>
      <c r="G64" s="130"/>
      <c r="H64" s="130"/>
      <c r="I64" s="130"/>
      <c r="J64" s="135" t="str">
        <f>IF(I73=0,"",I64/I73*100)</f>
        <v/>
      </c>
    </row>
    <row r="65" spans="1:10" ht="36.75" customHeight="1" x14ac:dyDescent="0.2">
      <c r="A65" s="124"/>
      <c r="B65" s="129" t="s">
        <v>93</v>
      </c>
      <c r="C65" s="195" t="s">
        <v>94</v>
      </c>
      <c r="D65" s="196"/>
      <c r="E65" s="196"/>
      <c r="F65" s="137" t="s">
        <v>25</v>
      </c>
      <c r="G65" s="130"/>
      <c r="H65" s="130"/>
      <c r="I65" s="130"/>
      <c r="J65" s="135" t="str">
        <f>IF(I73=0,"",I65/I73*100)</f>
        <v/>
      </c>
    </row>
    <row r="66" spans="1:10" ht="36.75" customHeight="1" x14ac:dyDescent="0.2">
      <c r="A66" s="124"/>
      <c r="B66" s="129" t="s">
        <v>95</v>
      </c>
      <c r="C66" s="195" t="s">
        <v>96</v>
      </c>
      <c r="D66" s="196"/>
      <c r="E66" s="196"/>
      <c r="F66" s="137" t="s">
        <v>25</v>
      </c>
      <c r="G66" s="130"/>
      <c r="H66" s="130"/>
      <c r="I66" s="130"/>
      <c r="J66" s="135" t="str">
        <f>IF(I73=0,"",I66/I73*100)</f>
        <v/>
      </c>
    </row>
    <row r="67" spans="1:10" ht="36.75" customHeight="1" x14ac:dyDescent="0.2">
      <c r="A67" s="124"/>
      <c r="B67" s="129" t="s">
        <v>97</v>
      </c>
      <c r="C67" s="195" t="s">
        <v>98</v>
      </c>
      <c r="D67" s="196"/>
      <c r="E67" s="196"/>
      <c r="F67" s="137" t="s">
        <v>25</v>
      </c>
      <c r="G67" s="130"/>
      <c r="H67" s="130"/>
      <c r="I67" s="130"/>
      <c r="J67" s="135" t="str">
        <f>IF(I73=0,"",I67/I73*100)</f>
        <v/>
      </c>
    </row>
    <row r="68" spans="1:10" ht="36.75" customHeight="1" x14ac:dyDescent="0.2">
      <c r="A68" s="124"/>
      <c r="B68" s="129" t="s">
        <v>99</v>
      </c>
      <c r="C68" s="195" t="s">
        <v>100</v>
      </c>
      <c r="D68" s="196"/>
      <c r="E68" s="196"/>
      <c r="F68" s="137" t="s">
        <v>25</v>
      </c>
      <c r="G68" s="130"/>
      <c r="H68" s="130"/>
      <c r="I68" s="130"/>
      <c r="J68" s="135" t="str">
        <f>IF(I73=0,"",I68/I73*100)</f>
        <v/>
      </c>
    </row>
    <row r="69" spans="1:10" ht="36.75" customHeight="1" x14ac:dyDescent="0.2">
      <c r="A69" s="124"/>
      <c r="B69" s="129" t="s">
        <v>101</v>
      </c>
      <c r="C69" s="195" t="s">
        <v>102</v>
      </c>
      <c r="D69" s="196"/>
      <c r="E69" s="196"/>
      <c r="F69" s="137" t="s">
        <v>25</v>
      </c>
      <c r="G69" s="130"/>
      <c r="H69" s="130"/>
      <c r="I69" s="130"/>
      <c r="J69" s="135" t="str">
        <f>IF(I73=0,"",I69/I73*100)</f>
        <v/>
      </c>
    </row>
    <row r="70" spans="1:10" ht="36.75" customHeight="1" x14ac:dyDescent="0.2">
      <c r="A70" s="124"/>
      <c r="B70" s="129" t="s">
        <v>103</v>
      </c>
      <c r="C70" s="195" t="s">
        <v>104</v>
      </c>
      <c r="D70" s="196"/>
      <c r="E70" s="196"/>
      <c r="F70" s="137" t="s">
        <v>25</v>
      </c>
      <c r="G70" s="130"/>
      <c r="H70" s="130"/>
      <c r="I70" s="130"/>
      <c r="J70" s="135" t="str">
        <f>IF(I73=0,"",I70/I73*100)</f>
        <v/>
      </c>
    </row>
    <row r="71" spans="1:10" ht="36.75" customHeight="1" x14ac:dyDescent="0.2">
      <c r="A71" s="124"/>
      <c r="B71" s="129" t="s">
        <v>105</v>
      </c>
      <c r="C71" s="195" t="s">
        <v>106</v>
      </c>
      <c r="D71" s="196"/>
      <c r="E71" s="196"/>
      <c r="F71" s="137" t="s">
        <v>25</v>
      </c>
      <c r="G71" s="130"/>
      <c r="H71" s="130"/>
      <c r="I71" s="130"/>
      <c r="J71" s="135" t="str">
        <f>IF(I73=0,"",I71/I73*100)</f>
        <v/>
      </c>
    </row>
    <row r="72" spans="1:10" ht="36.75" customHeight="1" x14ac:dyDescent="0.2">
      <c r="A72" s="124"/>
      <c r="B72" s="129" t="s">
        <v>107</v>
      </c>
      <c r="C72" s="195" t="s">
        <v>27</v>
      </c>
      <c r="D72" s="196"/>
      <c r="E72" s="196"/>
      <c r="F72" s="137" t="s">
        <v>107</v>
      </c>
      <c r="G72" s="130"/>
      <c r="H72" s="130"/>
      <c r="I72" s="130"/>
      <c r="J72" s="135" t="str">
        <f>IF(I73=0,"",I72/I73*100)</f>
        <v/>
      </c>
    </row>
    <row r="73" spans="1:10" ht="25.5" customHeight="1" x14ac:dyDescent="0.2">
      <c r="A73" s="125"/>
      <c r="B73" s="131" t="s">
        <v>1</v>
      </c>
      <c r="C73" s="132"/>
      <c r="D73" s="133"/>
      <c r="E73" s="133"/>
      <c r="F73" s="138"/>
      <c r="G73" s="134"/>
      <c r="H73" s="134"/>
      <c r="I73" s="134"/>
      <c r="J73" s="136">
        <f>SUM(J56:J72)</f>
        <v>0</v>
      </c>
    </row>
    <row r="74" spans="1:10" x14ac:dyDescent="0.2">
      <c r="F74" s="87"/>
      <c r="G74" s="87"/>
      <c r="H74" s="87"/>
      <c r="I74" s="87"/>
      <c r="J74" s="88"/>
    </row>
    <row r="75" spans="1:10" x14ac:dyDescent="0.2">
      <c r="F75" s="87"/>
      <c r="G75" s="87"/>
      <c r="H75" s="87"/>
      <c r="I75" s="87"/>
      <c r="J75" s="88"/>
    </row>
    <row r="76" spans="1:10" x14ac:dyDescent="0.2">
      <c r="F76" s="87"/>
      <c r="G76" s="87"/>
      <c r="H76" s="87"/>
      <c r="I76" s="87"/>
      <c r="J76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B49:E49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70:E70"/>
    <mergeCell ref="C71:E71"/>
    <mergeCell ref="C72:E72"/>
    <mergeCell ref="C65:E65"/>
    <mergeCell ref="C66:E66"/>
    <mergeCell ref="C67:E67"/>
    <mergeCell ref="C68:E68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6" t="s">
        <v>6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50" t="s">
        <v>7</v>
      </c>
      <c r="B2" s="49"/>
      <c r="C2" s="248"/>
      <c r="D2" s="248"/>
      <c r="E2" s="248"/>
      <c r="F2" s="248"/>
      <c r="G2" s="249"/>
    </row>
    <row r="3" spans="1:7" ht="24.95" customHeight="1" x14ac:dyDescent="0.2">
      <c r="A3" s="50" t="s">
        <v>8</v>
      </c>
      <c r="B3" s="49"/>
      <c r="C3" s="248"/>
      <c r="D3" s="248"/>
      <c r="E3" s="248"/>
      <c r="F3" s="248"/>
      <c r="G3" s="249"/>
    </row>
    <row r="4" spans="1:7" ht="24.95" customHeight="1" x14ac:dyDescent="0.2">
      <c r="A4" s="50" t="s">
        <v>9</v>
      </c>
      <c r="B4" s="49"/>
      <c r="C4" s="248"/>
      <c r="D4" s="248"/>
      <c r="E4" s="248"/>
      <c r="F4" s="248"/>
      <c r="G4" s="249"/>
    </row>
    <row r="5" spans="1:7" x14ac:dyDescent="0.2">
      <c r="B5" s="4"/>
      <c r="C5" s="5"/>
      <c r="D5" s="6"/>
    </row>
  </sheetData>
  <sheetProtection algorithmName="SHA-512" hashValue="pYdxcyiSMsMgNKU6RuRisdCUXtRs+eGYDFcjKJ6GMSWWen8mh0h/8yUrUOf5Df6XjkjaUY4u+ZW6rKN8PqutpA==" saltValue="WIIt18+i/C75Q285NSyle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11" sqref="F11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109</v>
      </c>
      <c r="B1" s="252"/>
      <c r="C1" s="252"/>
      <c r="D1" s="252"/>
      <c r="E1" s="252"/>
      <c r="F1" s="252"/>
      <c r="G1" s="252"/>
      <c r="AG1" t="s">
        <v>110</v>
      </c>
    </row>
    <row r="2" spans="1:60" ht="24.95" customHeight="1" x14ac:dyDescent="0.2">
      <c r="A2" s="140" t="s">
        <v>7</v>
      </c>
      <c r="B2" s="49" t="s">
        <v>43</v>
      </c>
      <c r="C2" s="253" t="s">
        <v>44</v>
      </c>
      <c r="D2" s="254"/>
      <c r="E2" s="254"/>
      <c r="F2" s="254"/>
      <c r="G2" s="255"/>
      <c r="AG2" t="s">
        <v>111</v>
      </c>
    </row>
    <row r="3" spans="1:60" ht="24.95" customHeight="1" x14ac:dyDescent="0.2">
      <c r="A3" s="140" t="s">
        <v>8</v>
      </c>
      <c r="B3" s="49" t="s">
        <v>112</v>
      </c>
      <c r="C3" s="253" t="s">
        <v>57</v>
      </c>
      <c r="D3" s="254"/>
      <c r="E3" s="254"/>
      <c r="F3" s="254"/>
      <c r="G3" s="255"/>
      <c r="AC3" s="122" t="s">
        <v>113</v>
      </c>
      <c r="AG3" t="s">
        <v>114</v>
      </c>
    </row>
    <row r="4" spans="1:60" ht="24.95" customHeight="1" x14ac:dyDescent="0.2">
      <c r="A4" s="141" t="s">
        <v>9</v>
      </c>
      <c r="B4" s="142" t="s">
        <v>58</v>
      </c>
      <c r="C4" s="256" t="s">
        <v>57</v>
      </c>
      <c r="D4" s="257"/>
      <c r="E4" s="257"/>
      <c r="F4" s="257"/>
      <c r="G4" s="258"/>
      <c r="AG4" t="s">
        <v>115</v>
      </c>
    </row>
    <row r="5" spans="1:60" x14ac:dyDescent="0.2">
      <c r="D5" s="10"/>
    </row>
    <row r="6" spans="1:60" ht="38.25" x14ac:dyDescent="0.2">
      <c r="A6" s="144" t="s">
        <v>116</v>
      </c>
      <c r="B6" s="146" t="s">
        <v>117</v>
      </c>
      <c r="C6" s="146" t="s">
        <v>118</v>
      </c>
      <c r="D6" s="145" t="s">
        <v>119</v>
      </c>
      <c r="E6" s="144" t="s">
        <v>120</v>
      </c>
      <c r="F6" s="143" t="s">
        <v>121</v>
      </c>
      <c r="G6" s="144" t="s">
        <v>29</v>
      </c>
      <c r="H6" s="147" t="s">
        <v>30</v>
      </c>
      <c r="I6" s="147" t="s">
        <v>122</v>
      </c>
      <c r="J6" s="147" t="s">
        <v>31</v>
      </c>
      <c r="K6" s="147" t="s">
        <v>123</v>
      </c>
      <c r="L6" s="147" t="s">
        <v>124</v>
      </c>
      <c r="M6" s="147" t="s">
        <v>125</v>
      </c>
      <c r="N6" s="147" t="s">
        <v>126</v>
      </c>
      <c r="O6" s="147" t="s">
        <v>127</v>
      </c>
      <c r="P6" s="147" t="s">
        <v>128</v>
      </c>
      <c r="Q6" s="147" t="s">
        <v>129</v>
      </c>
      <c r="R6" s="147" t="s">
        <v>130</v>
      </c>
      <c r="S6" s="147" t="s">
        <v>131</v>
      </c>
      <c r="T6" s="147" t="s">
        <v>132</v>
      </c>
      <c r="U6" s="147" t="s">
        <v>133</v>
      </c>
      <c r="V6" s="147" t="s">
        <v>134</v>
      </c>
      <c r="W6" s="147" t="s">
        <v>135</v>
      </c>
      <c r="X6" s="147" t="s">
        <v>136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59" t="s">
        <v>137</v>
      </c>
      <c r="B8" s="160" t="s">
        <v>107</v>
      </c>
      <c r="C8" s="174" t="s">
        <v>27</v>
      </c>
      <c r="D8" s="161"/>
      <c r="E8" s="162"/>
      <c r="F8" s="163"/>
      <c r="G8" s="163">
        <f>SUMIF(AG9:AG12,"&lt;&gt;NOR",G9:G12)</f>
        <v>0</v>
      </c>
      <c r="H8" s="163"/>
      <c r="I8" s="163">
        <f>SUM(I9:I12)</f>
        <v>0</v>
      </c>
      <c r="J8" s="163"/>
      <c r="K8" s="163">
        <f>SUM(K9:K12)</f>
        <v>1000</v>
      </c>
      <c r="L8" s="163"/>
      <c r="M8" s="163">
        <f>SUM(M9:M12)</f>
        <v>0</v>
      </c>
      <c r="N8" s="163"/>
      <c r="O8" s="163">
        <f>SUM(O9:O12)</f>
        <v>0</v>
      </c>
      <c r="P8" s="163"/>
      <c r="Q8" s="163">
        <f>SUM(Q9:Q12)</f>
        <v>0</v>
      </c>
      <c r="R8" s="163"/>
      <c r="S8" s="163"/>
      <c r="T8" s="164"/>
      <c r="U8" s="158"/>
      <c r="V8" s="158">
        <f>SUM(V9:V12)</f>
        <v>0</v>
      </c>
      <c r="W8" s="158"/>
      <c r="X8" s="158"/>
      <c r="AG8" t="s">
        <v>138</v>
      </c>
    </row>
    <row r="9" spans="1:60" outlineLevel="1" x14ac:dyDescent="0.2">
      <c r="A9" s="165">
        <v>1</v>
      </c>
      <c r="B9" s="166" t="s">
        <v>139</v>
      </c>
      <c r="C9" s="175" t="s">
        <v>140</v>
      </c>
      <c r="D9" s="167" t="s">
        <v>141</v>
      </c>
      <c r="E9" s="168">
        <v>1</v>
      </c>
      <c r="F9" s="169"/>
      <c r="G9" s="170">
        <f>ROUND(E9*F9,2)</f>
        <v>0</v>
      </c>
      <c r="H9" s="169">
        <v>0</v>
      </c>
      <c r="I9" s="170">
        <f>ROUND(E9*H9,2)</f>
        <v>0</v>
      </c>
      <c r="J9" s="169">
        <v>500</v>
      </c>
      <c r="K9" s="170">
        <f>ROUND(E9*J9,2)</f>
        <v>500</v>
      </c>
      <c r="L9" s="170">
        <v>21</v>
      </c>
      <c r="M9" s="170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0"/>
      <c r="S9" s="170" t="s">
        <v>142</v>
      </c>
      <c r="T9" s="171" t="s">
        <v>143</v>
      </c>
      <c r="U9" s="157">
        <v>0</v>
      </c>
      <c r="V9" s="157">
        <f>ROUND(E9*U9,2)</f>
        <v>0</v>
      </c>
      <c r="W9" s="157"/>
      <c r="X9" s="157" t="s">
        <v>144</v>
      </c>
      <c r="Y9" s="148"/>
      <c r="Z9" s="148"/>
      <c r="AA9" s="148"/>
      <c r="AB9" s="148"/>
      <c r="AC9" s="148"/>
      <c r="AD9" s="148"/>
      <c r="AE9" s="148"/>
      <c r="AF9" s="148"/>
      <c r="AG9" s="148" t="s">
        <v>145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250" t="s">
        <v>146</v>
      </c>
      <c r="D10" s="251"/>
      <c r="E10" s="251"/>
      <c r="F10" s="251"/>
      <c r="G10" s="251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147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2" t="str">
        <f>C10</f>
        <v>Zaměření a vytýčení stávajících inženýrských sítí v místě stavby z hlediska jejich ochrany při provádění stavby.</v>
      </c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65">
        <v>2</v>
      </c>
      <c r="B11" s="166" t="s">
        <v>148</v>
      </c>
      <c r="C11" s="175" t="s">
        <v>149</v>
      </c>
      <c r="D11" s="167" t="s">
        <v>141</v>
      </c>
      <c r="E11" s="168">
        <v>1</v>
      </c>
      <c r="F11" s="169"/>
      <c r="G11" s="170">
        <f>ROUND(E11*F11,2)</f>
        <v>0</v>
      </c>
      <c r="H11" s="169">
        <v>0</v>
      </c>
      <c r="I11" s="170">
        <f>ROUND(E11*H11,2)</f>
        <v>0</v>
      </c>
      <c r="J11" s="169">
        <v>500</v>
      </c>
      <c r="K11" s="170">
        <f>ROUND(E11*J11,2)</f>
        <v>500</v>
      </c>
      <c r="L11" s="170">
        <v>21</v>
      </c>
      <c r="M11" s="170">
        <f>G11*(1+L11/100)</f>
        <v>0</v>
      </c>
      <c r="N11" s="170">
        <v>0</v>
      </c>
      <c r="O11" s="170">
        <f>ROUND(E11*N11,2)</f>
        <v>0</v>
      </c>
      <c r="P11" s="170">
        <v>0</v>
      </c>
      <c r="Q11" s="170">
        <f>ROUND(E11*P11,2)</f>
        <v>0</v>
      </c>
      <c r="R11" s="170"/>
      <c r="S11" s="170" t="s">
        <v>142</v>
      </c>
      <c r="T11" s="171" t="s">
        <v>143</v>
      </c>
      <c r="U11" s="157">
        <v>0</v>
      </c>
      <c r="V11" s="157">
        <f>ROUND(E11*U11,2)</f>
        <v>0</v>
      </c>
      <c r="W11" s="157"/>
      <c r="X11" s="157" t="s">
        <v>144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145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33.75" outlineLevel="1" x14ac:dyDescent="0.2">
      <c r="A12" s="155"/>
      <c r="B12" s="156"/>
      <c r="C12" s="250" t="s">
        <v>150</v>
      </c>
      <c r="D12" s="251"/>
      <c r="E12" s="251"/>
      <c r="F12" s="251"/>
      <c r="G12" s="251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147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72" t="str">
        <f>C12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2" s="148"/>
      <c r="BC12" s="148"/>
      <c r="BD12" s="148"/>
      <c r="BE12" s="148"/>
      <c r="BF12" s="148"/>
      <c r="BG12" s="148"/>
      <c r="BH12" s="148"/>
    </row>
    <row r="13" spans="1:60" x14ac:dyDescent="0.2">
      <c r="A13" s="3"/>
      <c r="B13" s="4"/>
      <c r="C13" s="176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AE13">
        <v>15</v>
      </c>
      <c r="AF13">
        <v>21</v>
      </c>
      <c r="AG13" t="s">
        <v>124</v>
      </c>
    </row>
    <row r="14" spans="1:60" x14ac:dyDescent="0.2">
      <c r="A14" s="151"/>
      <c r="B14" s="152" t="s">
        <v>29</v>
      </c>
      <c r="C14" s="177"/>
      <c r="D14" s="153"/>
      <c r="E14" s="154"/>
      <c r="F14" s="154"/>
      <c r="G14" s="173">
        <f>G8</f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AE14">
        <f>SUMIF(L7:L12,AE13,G7:G12)</f>
        <v>0</v>
      </c>
      <c r="AF14">
        <f>SUMIF(L7:L12,AF13,G7:G12)</f>
        <v>0</v>
      </c>
      <c r="AG14" t="s">
        <v>151</v>
      </c>
    </row>
    <row r="15" spans="1:60" x14ac:dyDescent="0.2">
      <c r="C15" s="178"/>
      <c r="D15" s="10"/>
      <c r="AG15" t="s">
        <v>152</v>
      </c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6gDqIXW0/pOyGXRrJTWFgxxGS1NOrg0skHIIY+PSiepmdkVKsWvOwA2mtL/qd3CwL+lc3tM4OwZdFAHJ4aUJew==" saltValue="4jt+QzmOFy2TOKRzXPRiqg==" spinCount="100000" sheet="1"/>
  <mergeCells count="6"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146" sqref="F146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153</v>
      </c>
      <c r="B1" s="252"/>
      <c r="C1" s="252"/>
      <c r="D1" s="252"/>
      <c r="E1" s="252"/>
      <c r="F1" s="252"/>
      <c r="G1" s="252"/>
      <c r="AG1" t="s">
        <v>110</v>
      </c>
    </row>
    <row r="2" spans="1:60" ht="24.95" customHeight="1" x14ac:dyDescent="0.2">
      <c r="A2" s="140" t="s">
        <v>7</v>
      </c>
      <c r="B2" s="49" t="s">
        <v>43</v>
      </c>
      <c r="C2" s="253" t="s">
        <v>44</v>
      </c>
      <c r="D2" s="254"/>
      <c r="E2" s="254"/>
      <c r="F2" s="254"/>
      <c r="G2" s="255"/>
      <c r="AG2" t="s">
        <v>111</v>
      </c>
    </row>
    <row r="3" spans="1:60" ht="24.95" customHeight="1" x14ac:dyDescent="0.2">
      <c r="A3" s="140" t="s">
        <v>8</v>
      </c>
      <c r="B3" s="49" t="s">
        <v>60</v>
      </c>
      <c r="C3" s="253" t="s">
        <v>61</v>
      </c>
      <c r="D3" s="254"/>
      <c r="E3" s="254"/>
      <c r="F3" s="254"/>
      <c r="G3" s="255"/>
      <c r="AC3" s="122" t="s">
        <v>111</v>
      </c>
      <c r="AG3" t="s">
        <v>114</v>
      </c>
    </row>
    <row r="4" spans="1:60" ht="24.95" customHeight="1" x14ac:dyDescent="0.2">
      <c r="A4" s="141" t="s">
        <v>9</v>
      </c>
      <c r="B4" s="142" t="s">
        <v>62</v>
      </c>
      <c r="C4" s="256" t="s">
        <v>63</v>
      </c>
      <c r="D4" s="257"/>
      <c r="E4" s="257"/>
      <c r="F4" s="257"/>
      <c r="G4" s="258"/>
      <c r="AG4" t="s">
        <v>115</v>
      </c>
    </row>
    <row r="5" spans="1:60" x14ac:dyDescent="0.2">
      <c r="D5" s="10"/>
    </row>
    <row r="6" spans="1:60" ht="38.25" x14ac:dyDescent="0.2">
      <c r="A6" s="144" t="s">
        <v>116</v>
      </c>
      <c r="B6" s="146" t="s">
        <v>117</v>
      </c>
      <c r="C6" s="146" t="s">
        <v>118</v>
      </c>
      <c r="D6" s="145" t="s">
        <v>119</v>
      </c>
      <c r="E6" s="144" t="s">
        <v>120</v>
      </c>
      <c r="F6" s="143" t="s">
        <v>121</v>
      </c>
      <c r="G6" s="144" t="s">
        <v>29</v>
      </c>
      <c r="H6" s="147" t="s">
        <v>30</v>
      </c>
      <c r="I6" s="147" t="s">
        <v>122</v>
      </c>
      <c r="J6" s="147" t="s">
        <v>31</v>
      </c>
      <c r="K6" s="147" t="s">
        <v>123</v>
      </c>
      <c r="L6" s="147" t="s">
        <v>124</v>
      </c>
      <c r="M6" s="147" t="s">
        <v>125</v>
      </c>
      <c r="N6" s="147" t="s">
        <v>126</v>
      </c>
      <c r="O6" s="147" t="s">
        <v>127</v>
      </c>
      <c r="P6" s="147" t="s">
        <v>128</v>
      </c>
      <c r="Q6" s="147" t="s">
        <v>129</v>
      </c>
      <c r="R6" s="147" t="s">
        <v>130</v>
      </c>
      <c r="S6" s="147" t="s">
        <v>131</v>
      </c>
      <c r="T6" s="147" t="s">
        <v>132</v>
      </c>
      <c r="U6" s="147" t="s">
        <v>133</v>
      </c>
      <c r="V6" s="147" t="s">
        <v>134</v>
      </c>
      <c r="W6" s="147" t="s">
        <v>135</v>
      </c>
      <c r="X6" s="147" t="s">
        <v>136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59" t="s">
        <v>137</v>
      </c>
      <c r="B8" s="160" t="s">
        <v>75</v>
      </c>
      <c r="C8" s="174" t="s">
        <v>76</v>
      </c>
      <c r="D8" s="161"/>
      <c r="E8" s="162"/>
      <c r="F8" s="163"/>
      <c r="G8" s="163">
        <f>SUMIF(AG9:AG20,"&lt;&gt;NOR",G9:G20)</f>
        <v>0</v>
      </c>
      <c r="H8" s="163"/>
      <c r="I8" s="163">
        <f>SUM(I9:I20)</f>
        <v>0</v>
      </c>
      <c r="J8" s="163"/>
      <c r="K8" s="163">
        <f>SUM(K9:K20)</f>
        <v>2467.6400000000003</v>
      </c>
      <c r="L8" s="163"/>
      <c r="M8" s="163">
        <f>SUM(M9:M20)</f>
        <v>0</v>
      </c>
      <c r="N8" s="163"/>
      <c r="O8" s="163">
        <f>SUM(O9:O20)</f>
        <v>0</v>
      </c>
      <c r="P8" s="163"/>
      <c r="Q8" s="163">
        <f>SUM(Q9:Q20)</f>
        <v>0</v>
      </c>
      <c r="R8" s="163"/>
      <c r="S8" s="163"/>
      <c r="T8" s="164"/>
      <c r="U8" s="158"/>
      <c r="V8" s="158">
        <f>SUM(V9:V20)</f>
        <v>6.1400000000000006</v>
      </c>
      <c r="W8" s="158"/>
      <c r="X8" s="158"/>
      <c r="AG8" t="s">
        <v>138</v>
      </c>
    </row>
    <row r="9" spans="1:60" ht="22.5" outlineLevel="1" x14ac:dyDescent="0.2">
      <c r="A9" s="165">
        <v>1</v>
      </c>
      <c r="B9" s="166" t="s">
        <v>154</v>
      </c>
      <c r="C9" s="175" t="s">
        <v>155</v>
      </c>
      <c r="D9" s="167" t="s">
        <v>156</v>
      </c>
      <c r="E9" s="168">
        <v>3.9220199999999998</v>
      </c>
      <c r="F9" s="169"/>
      <c r="G9" s="170">
        <f>ROUND(E9*F9,2)</f>
        <v>0</v>
      </c>
      <c r="H9" s="169">
        <v>0</v>
      </c>
      <c r="I9" s="170">
        <f>ROUND(E9*H9,2)</f>
        <v>0</v>
      </c>
      <c r="J9" s="169">
        <v>186.5</v>
      </c>
      <c r="K9" s="170">
        <f>ROUND(E9*J9,2)</f>
        <v>731.46</v>
      </c>
      <c r="L9" s="170">
        <v>21</v>
      </c>
      <c r="M9" s="170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0" t="s">
        <v>157</v>
      </c>
      <c r="S9" s="170" t="s">
        <v>142</v>
      </c>
      <c r="T9" s="171" t="s">
        <v>158</v>
      </c>
      <c r="U9" s="157">
        <v>0.37</v>
      </c>
      <c r="V9" s="157">
        <f>ROUND(E9*U9,2)</f>
        <v>1.45</v>
      </c>
      <c r="W9" s="157"/>
      <c r="X9" s="157" t="s">
        <v>159</v>
      </c>
      <c r="Y9" s="148"/>
      <c r="Z9" s="148"/>
      <c r="AA9" s="148"/>
      <c r="AB9" s="148"/>
      <c r="AC9" s="148"/>
      <c r="AD9" s="148"/>
      <c r="AE9" s="148"/>
      <c r="AF9" s="148"/>
      <c r="AG9" s="148" t="s">
        <v>160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259" t="s">
        <v>161</v>
      </c>
      <c r="D10" s="260"/>
      <c r="E10" s="260"/>
      <c r="F10" s="260"/>
      <c r="G10" s="260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162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88" t="s">
        <v>163</v>
      </c>
      <c r="D11" s="179"/>
      <c r="E11" s="180">
        <v>3.9220199999999998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8"/>
      <c r="Z11" s="148"/>
      <c r="AA11" s="148"/>
      <c r="AB11" s="148"/>
      <c r="AC11" s="148"/>
      <c r="AD11" s="148"/>
      <c r="AE11" s="148"/>
      <c r="AF11" s="148"/>
      <c r="AG11" s="148" t="s">
        <v>164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65">
        <v>2</v>
      </c>
      <c r="B12" s="166" t="s">
        <v>165</v>
      </c>
      <c r="C12" s="175" t="s">
        <v>166</v>
      </c>
      <c r="D12" s="167" t="s">
        <v>156</v>
      </c>
      <c r="E12" s="168">
        <v>0.78439999999999999</v>
      </c>
      <c r="F12" s="169"/>
      <c r="G12" s="170">
        <f>ROUND(E12*F12,2)</f>
        <v>0</v>
      </c>
      <c r="H12" s="169">
        <v>0</v>
      </c>
      <c r="I12" s="170">
        <f>ROUND(E12*H12,2)</f>
        <v>0</v>
      </c>
      <c r="J12" s="169">
        <v>37.299999999999997</v>
      </c>
      <c r="K12" s="170">
        <f>ROUND(E12*J12,2)</f>
        <v>29.26</v>
      </c>
      <c r="L12" s="170">
        <v>21</v>
      </c>
      <c r="M12" s="170">
        <f>G12*(1+L12/100)</f>
        <v>0</v>
      </c>
      <c r="N12" s="170">
        <v>0</v>
      </c>
      <c r="O12" s="170">
        <f>ROUND(E12*N12,2)</f>
        <v>0</v>
      </c>
      <c r="P12" s="170">
        <v>0</v>
      </c>
      <c r="Q12" s="170">
        <f>ROUND(E12*P12,2)</f>
        <v>0</v>
      </c>
      <c r="R12" s="170" t="s">
        <v>157</v>
      </c>
      <c r="S12" s="170" t="s">
        <v>142</v>
      </c>
      <c r="T12" s="171" t="s">
        <v>158</v>
      </c>
      <c r="U12" s="157">
        <v>0.06</v>
      </c>
      <c r="V12" s="157">
        <f>ROUND(E12*U12,2)</f>
        <v>0.05</v>
      </c>
      <c r="W12" s="157"/>
      <c r="X12" s="157" t="s">
        <v>159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160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259" t="s">
        <v>161</v>
      </c>
      <c r="D13" s="260"/>
      <c r="E13" s="260"/>
      <c r="F13" s="260"/>
      <c r="G13" s="260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8"/>
      <c r="Z13" s="148"/>
      <c r="AA13" s="148"/>
      <c r="AB13" s="148"/>
      <c r="AC13" s="148"/>
      <c r="AD13" s="148"/>
      <c r="AE13" s="148"/>
      <c r="AF13" s="148"/>
      <c r="AG13" s="148" t="s">
        <v>162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88" t="s">
        <v>167</v>
      </c>
      <c r="D14" s="179"/>
      <c r="E14" s="180">
        <v>0.78439999999999999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164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65">
        <v>3</v>
      </c>
      <c r="B15" s="166" t="s">
        <v>168</v>
      </c>
      <c r="C15" s="175" t="s">
        <v>169</v>
      </c>
      <c r="D15" s="167" t="s">
        <v>156</v>
      </c>
      <c r="E15" s="168">
        <v>1.2122599999999999</v>
      </c>
      <c r="F15" s="169"/>
      <c r="G15" s="170">
        <f>ROUND(E15*F15,2)</f>
        <v>0</v>
      </c>
      <c r="H15" s="169">
        <v>0</v>
      </c>
      <c r="I15" s="170">
        <f>ROUND(E15*H15,2)</f>
        <v>0</v>
      </c>
      <c r="J15" s="169">
        <v>1220</v>
      </c>
      <c r="K15" s="170">
        <f>ROUND(E15*J15,2)</f>
        <v>1478.96</v>
      </c>
      <c r="L15" s="170">
        <v>21</v>
      </c>
      <c r="M15" s="170">
        <f>G15*(1+L15/100)</f>
        <v>0</v>
      </c>
      <c r="N15" s="170">
        <v>0</v>
      </c>
      <c r="O15" s="170">
        <f>ROUND(E15*N15,2)</f>
        <v>0</v>
      </c>
      <c r="P15" s="170">
        <v>0</v>
      </c>
      <c r="Q15" s="170">
        <f>ROUND(E15*P15,2)</f>
        <v>0</v>
      </c>
      <c r="R15" s="170" t="s">
        <v>157</v>
      </c>
      <c r="S15" s="170" t="s">
        <v>142</v>
      </c>
      <c r="T15" s="171" t="s">
        <v>158</v>
      </c>
      <c r="U15" s="157">
        <v>3.53</v>
      </c>
      <c r="V15" s="157">
        <f>ROUND(E15*U15,2)</f>
        <v>4.28</v>
      </c>
      <c r="W15" s="157"/>
      <c r="X15" s="157" t="s">
        <v>159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160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259" t="s">
        <v>170</v>
      </c>
      <c r="D16" s="260"/>
      <c r="E16" s="260"/>
      <c r="F16" s="260"/>
      <c r="G16" s="260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162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88" t="s">
        <v>171</v>
      </c>
      <c r="D17" s="179"/>
      <c r="E17" s="180">
        <v>1.2122599999999999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164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65">
        <v>4</v>
      </c>
      <c r="B18" s="166" t="s">
        <v>172</v>
      </c>
      <c r="C18" s="175" t="s">
        <v>173</v>
      </c>
      <c r="D18" s="167" t="s">
        <v>156</v>
      </c>
      <c r="E18" s="168">
        <v>5.1342800000000004</v>
      </c>
      <c r="F18" s="169"/>
      <c r="G18" s="170">
        <f>ROUND(E18*F18,2)</f>
        <v>0</v>
      </c>
      <c r="H18" s="169">
        <v>0</v>
      </c>
      <c r="I18" s="170">
        <f>ROUND(E18*H18,2)</f>
        <v>0</v>
      </c>
      <c r="J18" s="169">
        <v>44.4</v>
      </c>
      <c r="K18" s="170">
        <f>ROUND(E18*J18,2)</f>
        <v>227.96</v>
      </c>
      <c r="L18" s="170">
        <v>21</v>
      </c>
      <c r="M18" s="170">
        <f>G18*(1+L18/100)</f>
        <v>0</v>
      </c>
      <c r="N18" s="170">
        <v>0</v>
      </c>
      <c r="O18" s="170">
        <f>ROUND(E18*N18,2)</f>
        <v>0</v>
      </c>
      <c r="P18" s="170">
        <v>0</v>
      </c>
      <c r="Q18" s="170">
        <f>ROUND(E18*P18,2)</f>
        <v>0</v>
      </c>
      <c r="R18" s="170" t="s">
        <v>157</v>
      </c>
      <c r="S18" s="170" t="s">
        <v>142</v>
      </c>
      <c r="T18" s="171" t="s">
        <v>158</v>
      </c>
      <c r="U18" s="157">
        <v>7.0000000000000007E-2</v>
      </c>
      <c r="V18" s="157">
        <f>ROUND(E18*U18,2)</f>
        <v>0.36</v>
      </c>
      <c r="W18" s="157"/>
      <c r="X18" s="157" t="s">
        <v>159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160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259" t="s">
        <v>174</v>
      </c>
      <c r="D19" s="260"/>
      <c r="E19" s="260"/>
      <c r="F19" s="260"/>
      <c r="G19" s="260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162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88" t="s">
        <v>175</v>
      </c>
      <c r="D20" s="179"/>
      <c r="E20" s="180">
        <v>5.1342800000000004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164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x14ac:dyDescent="0.2">
      <c r="A21" s="159" t="s">
        <v>137</v>
      </c>
      <c r="B21" s="160" t="s">
        <v>77</v>
      </c>
      <c r="C21" s="174" t="s">
        <v>78</v>
      </c>
      <c r="D21" s="161"/>
      <c r="E21" s="162"/>
      <c r="F21" s="163"/>
      <c r="G21" s="163">
        <f>SUMIF(AG22:AG30,"&lt;&gt;NOR",G22:G30)</f>
        <v>0</v>
      </c>
      <c r="H21" s="163"/>
      <c r="I21" s="163">
        <f>SUM(I22:I30)</f>
        <v>3375.2400000000002</v>
      </c>
      <c r="J21" s="163"/>
      <c r="K21" s="163">
        <f>SUM(K22:K30)</f>
        <v>3953.05</v>
      </c>
      <c r="L21" s="163"/>
      <c r="M21" s="163">
        <f>SUM(M22:M30)</f>
        <v>0</v>
      </c>
      <c r="N21" s="163"/>
      <c r="O21" s="163">
        <f>SUM(O22:O30)</f>
        <v>0.75</v>
      </c>
      <c r="P21" s="163"/>
      <c r="Q21" s="163">
        <f>SUM(Q22:Q30)</f>
        <v>0</v>
      </c>
      <c r="R21" s="163"/>
      <c r="S21" s="163"/>
      <c r="T21" s="164"/>
      <c r="U21" s="158"/>
      <c r="V21" s="158">
        <f>SUM(V22:V30)</f>
        <v>2.8499999999999996</v>
      </c>
      <c r="W21" s="158"/>
      <c r="X21" s="158"/>
      <c r="AG21" t="s">
        <v>138</v>
      </c>
    </row>
    <row r="22" spans="1:60" ht="22.5" outlineLevel="1" x14ac:dyDescent="0.2">
      <c r="A22" s="165">
        <v>5</v>
      </c>
      <c r="B22" s="166" t="s">
        <v>176</v>
      </c>
      <c r="C22" s="175" t="s">
        <v>177</v>
      </c>
      <c r="D22" s="167" t="s">
        <v>156</v>
      </c>
      <c r="E22" s="168">
        <v>1.4158999999999999</v>
      </c>
      <c r="F22" s="169"/>
      <c r="G22" s="170">
        <f>ROUND(E22*F22,2)</f>
        <v>0</v>
      </c>
      <c r="H22" s="169">
        <v>0</v>
      </c>
      <c r="I22" s="170">
        <f>ROUND(E22*H22,2)</f>
        <v>0</v>
      </c>
      <c r="J22" s="169">
        <v>697</v>
      </c>
      <c r="K22" s="170">
        <f>ROUND(E22*J22,2)</f>
        <v>986.88</v>
      </c>
      <c r="L22" s="170">
        <v>21</v>
      </c>
      <c r="M22" s="170">
        <f>G22*(1+L22/100)</f>
        <v>0</v>
      </c>
      <c r="N22" s="170">
        <v>0</v>
      </c>
      <c r="O22" s="170">
        <f>ROUND(E22*N22,2)</f>
        <v>0</v>
      </c>
      <c r="P22" s="170">
        <v>0</v>
      </c>
      <c r="Q22" s="170">
        <f>ROUND(E22*P22,2)</f>
        <v>0</v>
      </c>
      <c r="R22" s="170" t="s">
        <v>178</v>
      </c>
      <c r="S22" s="170" t="s">
        <v>142</v>
      </c>
      <c r="T22" s="171" t="s">
        <v>158</v>
      </c>
      <c r="U22" s="157">
        <v>1.84</v>
      </c>
      <c r="V22" s="157">
        <f>ROUND(E22*U22,2)</f>
        <v>2.61</v>
      </c>
      <c r="W22" s="157"/>
      <c r="X22" s="157" t="s">
        <v>159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160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259" t="s">
        <v>179</v>
      </c>
      <c r="D23" s="260"/>
      <c r="E23" s="260"/>
      <c r="F23" s="260"/>
      <c r="G23" s="260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162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72" t="str">
        <f>C23</f>
        <v>pod mazaniny a dlažby, popř. na plochých střechách, vodorovný nebo ve spádu, s udusáním a urovnáním povrchu,</v>
      </c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188" t="s">
        <v>180</v>
      </c>
      <c r="D24" s="179"/>
      <c r="E24" s="180">
        <v>1.4158999999999999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164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65">
        <v>6</v>
      </c>
      <c r="B25" s="166" t="s">
        <v>181</v>
      </c>
      <c r="C25" s="175" t="s">
        <v>182</v>
      </c>
      <c r="D25" s="167" t="s">
        <v>183</v>
      </c>
      <c r="E25" s="168">
        <v>23.920729999999999</v>
      </c>
      <c r="F25" s="169"/>
      <c r="G25" s="170">
        <f>ROUND(E25*F25,2)</f>
        <v>0</v>
      </c>
      <c r="H25" s="169">
        <v>21</v>
      </c>
      <c r="I25" s="170">
        <f>ROUND(E25*H25,2)</f>
        <v>502.34</v>
      </c>
      <c r="J25" s="169">
        <v>124</v>
      </c>
      <c r="K25" s="170">
        <f>ROUND(E25*J25,2)</f>
        <v>2966.17</v>
      </c>
      <c r="L25" s="170">
        <v>21</v>
      </c>
      <c r="M25" s="170">
        <f>G25*(1+L25/100)</f>
        <v>0</v>
      </c>
      <c r="N25" s="170">
        <v>5.4000000000000001E-4</v>
      </c>
      <c r="O25" s="170">
        <f>ROUND(E25*N25,2)</f>
        <v>0.01</v>
      </c>
      <c r="P25" s="170">
        <v>0</v>
      </c>
      <c r="Q25" s="170">
        <f>ROUND(E25*P25,2)</f>
        <v>0</v>
      </c>
      <c r="R25" s="170"/>
      <c r="S25" s="170" t="s">
        <v>184</v>
      </c>
      <c r="T25" s="171" t="s">
        <v>143</v>
      </c>
      <c r="U25" s="157">
        <v>0.01</v>
      </c>
      <c r="V25" s="157">
        <f>ROUND(E25*U25,2)</f>
        <v>0.24</v>
      </c>
      <c r="W25" s="157"/>
      <c r="X25" s="157" t="s">
        <v>159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160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88" t="s">
        <v>185</v>
      </c>
      <c r="D26" s="179"/>
      <c r="E26" s="180">
        <v>23.920729999999999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164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2.5" outlineLevel="1" x14ac:dyDescent="0.2">
      <c r="A27" s="165">
        <v>7</v>
      </c>
      <c r="B27" s="166" t="s">
        <v>186</v>
      </c>
      <c r="C27" s="175" t="s">
        <v>187</v>
      </c>
      <c r="D27" s="167" t="s">
        <v>156</v>
      </c>
      <c r="E27" s="168">
        <v>1.2319199999999999</v>
      </c>
      <c r="F27" s="169"/>
      <c r="G27" s="170">
        <f>ROUND(E27*F27,2)</f>
        <v>0</v>
      </c>
      <c r="H27" s="169">
        <v>1975</v>
      </c>
      <c r="I27" s="170">
        <f>ROUND(E27*H27,2)</f>
        <v>2433.04</v>
      </c>
      <c r="J27" s="169">
        <v>0</v>
      </c>
      <c r="K27" s="170">
        <f>ROUND(E27*J27,2)</f>
        <v>0</v>
      </c>
      <c r="L27" s="170">
        <v>21</v>
      </c>
      <c r="M27" s="170">
        <f>G27*(1+L27/100)</f>
        <v>0</v>
      </c>
      <c r="N27" s="170">
        <v>0.35</v>
      </c>
      <c r="O27" s="170">
        <f>ROUND(E27*N27,2)</f>
        <v>0.43</v>
      </c>
      <c r="P27" s="170">
        <v>0</v>
      </c>
      <c r="Q27" s="170">
        <f>ROUND(E27*P27,2)</f>
        <v>0</v>
      </c>
      <c r="R27" s="170" t="s">
        <v>188</v>
      </c>
      <c r="S27" s="170" t="s">
        <v>142</v>
      </c>
      <c r="T27" s="171" t="s">
        <v>158</v>
      </c>
      <c r="U27" s="157">
        <v>0</v>
      </c>
      <c r="V27" s="157">
        <f>ROUND(E27*U27,2)</f>
        <v>0</v>
      </c>
      <c r="W27" s="157"/>
      <c r="X27" s="157" t="s">
        <v>189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190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8" t="s">
        <v>191</v>
      </c>
      <c r="D28" s="179"/>
      <c r="E28" s="180">
        <v>1.2319199999999999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164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65">
        <v>8</v>
      </c>
      <c r="B29" s="166" t="s">
        <v>192</v>
      </c>
      <c r="C29" s="175" t="s">
        <v>193</v>
      </c>
      <c r="D29" s="167" t="s">
        <v>194</v>
      </c>
      <c r="E29" s="168">
        <v>195.494</v>
      </c>
      <c r="F29" s="169"/>
      <c r="G29" s="170">
        <f>ROUND(E29*F29,2)</f>
        <v>0</v>
      </c>
      <c r="H29" s="169">
        <v>2.25</v>
      </c>
      <c r="I29" s="170">
        <f>ROUND(E29*H29,2)</f>
        <v>439.86</v>
      </c>
      <c r="J29" s="169">
        <v>0</v>
      </c>
      <c r="K29" s="170">
        <f>ROUND(E29*J29,2)</f>
        <v>0</v>
      </c>
      <c r="L29" s="170">
        <v>21</v>
      </c>
      <c r="M29" s="170">
        <f>G29*(1+L29/100)</f>
        <v>0</v>
      </c>
      <c r="N29" s="170">
        <v>1.6000000000000001E-3</v>
      </c>
      <c r="O29" s="170">
        <f>ROUND(E29*N29,2)</f>
        <v>0.31</v>
      </c>
      <c r="P29" s="170">
        <v>0</v>
      </c>
      <c r="Q29" s="170">
        <f>ROUND(E29*P29,2)</f>
        <v>0</v>
      </c>
      <c r="R29" s="170" t="s">
        <v>188</v>
      </c>
      <c r="S29" s="170" t="s">
        <v>142</v>
      </c>
      <c r="T29" s="171" t="s">
        <v>158</v>
      </c>
      <c r="U29" s="157">
        <v>0</v>
      </c>
      <c r="V29" s="157">
        <f>ROUND(E29*U29,2)</f>
        <v>0</v>
      </c>
      <c r="W29" s="157"/>
      <c r="X29" s="157" t="s">
        <v>189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190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8" t="s">
        <v>195</v>
      </c>
      <c r="D30" s="179"/>
      <c r="E30" s="180">
        <v>195.494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164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x14ac:dyDescent="0.2">
      <c r="A31" s="159" t="s">
        <v>137</v>
      </c>
      <c r="B31" s="160" t="s">
        <v>79</v>
      </c>
      <c r="C31" s="174" t="s">
        <v>80</v>
      </c>
      <c r="D31" s="161"/>
      <c r="E31" s="162"/>
      <c r="F31" s="163"/>
      <c r="G31" s="163">
        <f>SUMIF(AG32:AG33,"&lt;&gt;NOR",G32:G33)</f>
        <v>0</v>
      </c>
      <c r="H31" s="163"/>
      <c r="I31" s="163">
        <f>SUM(I32:I33)</f>
        <v>3198.19</v>
      </c>
      <c r="J31" s="163"/>
      <c r="K31" s="163">
        <f>SUM(K32:K33)</f>
        <v>383.17</v>
      </c>
      <c r="L31" s="163"/>
      <c r="M31" s="163">
        <f>SUM(M32:M33)</f>
        <v>0</v>
      </c>
      <c r="N31" s="163"/>
      <c r="O31" s="163">
        <f>SUM(O32:O33)</f>
        <v>3.5</v>
      </c>
      <c r="P31" s="163"/>
      <c r="Q31" s="163">
        <f>SUM(Q32:Q33)</f>
        <v>0</v>
      </c>
      <c r="R31" s="163"/>
      <c r="S31" s="163"/>
      <c r="T31" s="164"/>
      <c r="U31" s="158"/>
      <c r="V31" s="158">
        <f>SUM(V32:V33)</f>
        <v>0.67</v>
      </c>
      <c r="W31" s="158"/>
      <c r="X31" s="158"/>
      <c r="AG31" t="s">
        <v>138</v>
      </c>
    </row>
    <row r="32" spans="1:60" outlineLevel="1" x14ac:dyDescent="0.2">
      <c r="A32" s="165">
        <v>9</v>
      </c>
      <c r="B32" s="166" t="s">
        <v>196</v>
      </c>
      <c r="C32" s="175" t="s">
        <v>197</v>
      </c>
      <c r="D32" s="167" t="s">
        <v>156</v>
      </c>
      <c r="E32" s="168">
        <v>1.38544</v>
      </c>
      <c r="F32" s="169"/>
      <c r="G32" s="170">
        <f>ROUND(E32*F32,2)</f>
        <v>0</v>
      </c>
      <c r="H32" s="169">
        <v>2308.4299999999998</v>
      </c>
      <c r="I32" s="170">
        <f>ROUND(E32*H32,2)</f>
        <v>3198.19</v>
      </c>
      <c r="J32" s="169">
        <v>276.57</v>
      </c>
      <c r="K32" s="170">
        <f>ROUND(E32*J32,2)</f>
        <v>383.17</v>
      </c>
      <c r="L32" s="170">
        <v>21</v>
      </c>
      <c r="M32" s="170">
        <f>G32*(1+L32/100)</f>
        <v>0</v>
      </c>
      <c r="N32" s="170">
        <v>2.5249999999999999</v>
      </c>
      <c r="O32" s="170">
        <f>ROUND(E32*N32,2)</f>
        <v>3.5</v>
      </c>
      <c r="P32" s="170">
        <v>0</v>
      </c>
      <c r="Q32" s="170">
        <f>ROUND(E32*P32,2)</f>
        <v>0</v>
      </c>
      <c r="R32" s="170" t="s">
        <v>178</v>
      </c>
      <c r="S32" s="170" t="s">
        <v>142</v>
      </c>
      <c r="T32" s="171" t="s">
        <v>158</v>
      </c>
      <c r="U32" s="157">
        <v>0.48</v>
      </c>
      <c r="V32" s="157">
        <f>ROUND(E32*U32,2)</f>
        <v>0.67</v>
      </c>
      <c r="W32" s="157"/>
      <c r="X32" s="157" t="s">
        <v>159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160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188" t="s">
        <v>198</v>
      </c>
      <c r="D33" s="179"/>
      <c r="E33" s="180">
        <v>1.38544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164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x14ac:dyDescent="0.2">
      <c r="A34" s="159" t="s">
        <v>137</v>
      </c>
      <c r="B34" s="160" t="s">
        <v>81</v>
      </c>
      <c r="C34" s="174" t="s">
        <v>82</v>
      </c>
      <c r="D34" s="161"/>
      <c r="E34" s="162"/>
      <c r="F34" s="163"/>
      <c r="G34" s="163">
        <f>SUMIF(AG35:AG36,"&lt;&gt;NOR",G35:G36)</f>
        <v>0</v>
      </c>
      <c r="H34" s="163"/>
      <c r="I34" s="163">
        <f>SUM(I35:I36)</f>
        <v>0</v>
      </c>
      <c r="J34" s="163"/>
      <c r="K34" s="163">
        <f>SUM(K35:K36)</f>
        <v>24999.1</v>
      </c>
      <c r="L34" s="163"/>
      <c r="M34" s="163">
        <f>SUM(M35:M36)</f>
        <v>0</v>
      </c>
      <c r="N34" s="163"/>
      <c r="O34" s="163">
        <f>SUM(O35:O36)</f>
        <v>1.59</v>
      </c>
      <c r="P34" s="163"/>
      <c r="Q34" s="163">
        <f>SUM(Q35:Q36)</f>
        <v>0</v>
      </c>
      <c r="R34" s="163"/>
      <c r="S34" s="163"/>
      <c r="T34" s="164"/>
      <c r="U34" s="158"/>
      <c r="V34" s="158">
        <f>SUM(V35:V36)</f>
        <v>8.9499999999999993</v>
      </c>
      <c r="W34" s="158"/>
      <c r="X34" s="158"/>
      <c r="AG34" t="s">
        <v>138</v>
      </c>
    </row>
    <row r="35" spans="1:60" outlineLevel="1" x14ac:dyDescent="0.2">
      <c r="A35" s="165">
        <v>10</v>
      </c>
      <c r="B35" s="166" t="s">
        <v>199</v>
      </c>
      <c r="C35" s="175" t="s">
        <v>200</v>
      </c>
      <c r="D35" s="167" t="s">
        <v>201</v>
      </c>
      <c r="E35" s="168">
        <v>10.06</v>
      </c>
      <c r="F35" s="169"/>
      <c r="G35" s="170">
        <f>ROUND(E35*F35,2)</f>
        <v>0</v>
      </c>
      <c r="H35" s="169">
        <v>0</v>
      </c>
      <c r="I35" s="170">
        <f>ROUND(E35*H35,2)</f>
        <v>0</v>
      </c>
      <c r="J35" s="169">
        <v>2485</v>
      </c>
      <c r="K35" s="170">
        <f>ROUND(E35*J35,2)</f>
        <v>24999.1</v>
      </c>
      <c r="L35" s="170">
        <v>21</v>
      </c>
      <c r="M35" s="170">
        <f>G35*(1+L35/100)</f>
        <v>0</v>
      </c>
      <c r="N35" s="170">
        <v>0.15842999999999999</v>
      </c>
      <c r="O35" s="170">
        <f>ROUND(E35*N35,2)</f>
        <v>1.59</v>
      </c>
      <c r="P35" s="170">
        <v>0</v>
      </c>
      <c r="Q35" s="170">
        <f>ROUND(E35*P35,2)</f>
        <v>0</v>
      </c>
      <c r="R35" s="170"/>
      <c r="S35" s="170" t="s">
        <v>184</v>
      </c>
      <c r="T35" s="171" t="s">
        <v>158</v>
      </c>
      <c r="U35" s="157">
        <v>0.89</v>
      </c>
      <c r="V35" s="157">
        <f>ROUND(E35*U35,2)</f>
        <v>8.9499999999999993</v>
      </c>
      <c r="W35" s="157"/>
      <c r="X35" s="157" t="s">
        <v>159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160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188" t="s">
        <v>202</v>
      </c>
      <c r="D36" s="179"/>
      <c r="E36" s="180">
        <v>10.06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8"/>
      <c r="Z36" s="148"/>
      <c r="AA36" s="148"/>
      <c r="AB36" s="148"/>
      <c r="AC36" s="148"/>
      <c r="AD36" s="148"/>
      <c r="AE36" s="148"/>
      <c r="AF36" s="148"/>
      <c r="AG36" s="148" t="s">
        <v>164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x14ac:dyDescent="0.2">
      <c r="A37" s="159" t="s">
        <v>137</v>
      </c>
      <c r="B37" s="160" t="s">
        <v>83</v>
      </c>
      <c r="C37" s="174" t="s">
        <v>84</v>
      </c>
      <c r="D37" s="161"/>
      <c r="E37" s="162"/>
      <c r="F37" s="163"/>
      <c r="G37" s="163">
        <f>SUMIF(AG38:AG46,"&lt;&gt;NOR",G38:G46)</f>
        <v>0</v>
      </c>
      <c r="H37" s="163"/>
      <c r="I37" s="163">
        <f>SUM(I38:I46)</f>
        <v>777.7</v>
      </c>
      <c r="J37" s="163"/>
      <c r="K37" s="163">
        <f>SUM(K38:K46)</f>
        <v>160.31</v>
      </c>
      <c r="L37" s="163"/>
      <c r="M37" s="163">
        <f>SUM(M38:M46)</f>
        <v>0</v>
      </c>
      <c r="N37" s="163"/>
      <c r="O37" s="163">
        <f>SUM(O38:O46)</f>
        <v>2.5099999999999998</v>
      </c>
      <c r="P37" s="163"/>
      <c r="Q37" s="163">
        <f>SUM(Q38:Q46)</f>
        <v>0</v>
      </c>
      <c r="R37" s="163"/>
      <c r="S37" s="163"/>
      <c r="T37" s="164"/>
      <c r="U37" s="158"/>
      <c r="V37" s="158">
        <f>SUM(V38:V46)</f>
        <v>0.24</v>
      </c>
      <c r="W37" s="158"/>
      <c r="X37" s="158"/>
      <c r="AG37" t="s">
        <v>138</v>
      </c>
    </row>
    <row r="38" spans="1:60" outlineLevel="1" x14ac:dyDescent="0.2">
      <c r="A38" s="165">
        <v>11</v>
      </c>
      <c r="B38" s="166" t="s">
        <v>203</v>
      </c>
      <c r="C38" s="175" t="s">
        <v>204</v>
      </c>
      <c r="D38" s="167" t="s">
        <v>183</v>
      </c>
      <c r="E38" s="168">
        <v>4.8959999999999999</v>
      </c>
      <c r="F38" s="169"/>
      <c r="G38" s="170">
        <f>ROUND(E38*F38,2)</f>
        <v>0</v>
      </c>
      <c r="H38" s="169">
        <v>62.65</v>
      </c>
      <c r="I38" s="170">
        <f>ROUND(E38*H38,2)</f>
        <v>306.73</v>
      </c>
      <c r="J38" s="169">
        <v>13.95</v>
      </c>
      <c r="K38" s="170">
        <f>ROUND(E38*J38,2)</f>
        <v>68.3</v>
      </c>
      <c r="L38" s="170">
        <v>21</v>
      </c>
      <c r="M38" s="170">
        <f>G38*(1+L38/100)</f>
        <v>0</v>
      </c>
      <c r="N38" s="170">
        <v>0.2024</v>
      </c>
      <c r="O38" s="170">
        <f>ROUND(E38*N38,2)</f>
        <v>0.99</v>
      </c>
      <c r="P38" s="170">
        <v>0</v>
      </c>
      <c r="Q38" s="170">
        <f>ROUND(E38*P38,2)</f>
        <v>0</v>
      </c>
      <c r="R38" s="170" t="s">
        <v>205</v>
      </c>
      <c r="S38" s="170" t="s">
        <v>142</v>
      </c>
      <c r="T38" s="171" t="s">
        <v>158</v>
      </c>
      <c r="U38" s="157">
        <v>0.03</v>
      </c>
      <c r="V38" s="157">
        <f>ROUND(E38*U38,2)</f>
        <v>0.15</v>
      </c>
      <c r="W38" s="157"/>
      <c r="X38" s="157" t="s">
        <v>159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160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259" t="s">
        <v>206</v>
      </c>
      <c r="D39" s="260"/>
      <c r="E39" s="260"/>
      <c r="F39" s="260"/>
      <c r="G39" s="260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162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88" t="s">
        <v>207</v>
      </c>
      <c r="D40" s="179"/>
      <c r="E40" s="180">
        <v>4.8959999999999999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164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65">
        <v>12</v>
      </c>
      <c r="B41" s="166" t="s">
        <v>208</v>
      </c>
      <c r="C41" s="175" t="s">
        <v>209</v>
      </c>
      <c r="D41" s="167" t="s">
        <v>183</v>
      </c>
      <c r="E41" s="168">
        <v>1.68</v>
      </c>
      <c r="F41" s="169"/>
      <c r="G41" s="170">
        <f>ROUND(E41*F41,2)</f>
        <v>0</v>
      </c>
      <c r="H41" s="169">
        <v>75.19</v>
      </c>
      <c r="I41" s="170">
        <f>ROUND(E41*H41,2)</f>
        <v>126.32</v>
      </c>
      <c r="J41" s="169">
        <v>16.91</v>
      </c>
      <c r="K41" s="170">
        <f>ROUND(E41*J41,2)</f>
        <v>28.41</v>
      </c>
      <c r="L41" s="170">
        <v>21</v>
      </c>
      <c r="M41" s="170">
        <f>G41*(1+L41/100)</f>
        <v>0</v>
      </c>
      <c r="N41" s="170">
        <v>0.24288000000000001</v>
      </c>
      <c r="O41" s="170">
        <f>ROUND(E41*N41,2)</f>
        <v>0.41</v>
      </c>
      <c r="P41" s="170">
        <v>0</v>
      </c>
      <c r="Q41" s="170">
        <f>ROUND(E41*P41,2)</f>
        <v>0</v>
      </c>
      <c r="R41" s="170" t="s">
        <v>205</v>
      </c>
      <c r="S41" s="170" t="s">
        <v>142</v>
      </c>
      <c r="T41" s="171" t="s">
        <v>158</v>
      </c>
      <c r="U41" s="157">
        <v>0.01</v>
      </c>
      <c r="V41" s="157">
        <f>ROUND(E41*U41,2)</f>
        <v>0.02</v>
      </c>
      <c r="W41" s="157"/>
      <c r="X41" s="157" t="s">
        <v>159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160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259" t="s">
        <v>206</v>
      </c>
      <c r="D42" s="260"/>
      <c r="E42" s="260"/>
      <c r="F42" s="260"/>
      <c r="G42" s="260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162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/>
      <c r="B43" s="156"/>
      <c r="C43" s="188" t="s">
        <v>210</v>
      </c>
      <c r="D43" s="179"/>
      <c r="E43" s="180">
        <v>1.68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8"/>
      <c r="Z43" s="148"/>
      <c r="AA43" s="148"/>
      <c r="AB43" s="148"/>
      <c r="AC43" s="148"/>
      <c r="AD43" s="148"/>
      <c r="AE43" s="148"/>
      <c r="AF43" s="148"/>
      <c r="AG43" s="148" t="s">
        <v>164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65">
        <v>13</v>
      </c>
      <c r="B44" s="166" t="s">
        <v>211</v>
      </c>
      <c r="C44" s="175" t="s">
        <v>212</v>
      </c>
      <c r="D44" s="167" t="s">
        <v>183</v>
      </c>
      <c r="E44" s="168">
        <v>3.66147</v>
      </c>
      <c r="F44" s="169"/>
      <c r="G44" s="170">
        <f>ROUND(E44*F44,2)</f>
        <v>0</v>
      </c>
      <c r="H44" s="169">
        <v>94.13</v>
      </c>
      <c r="I44" s="170">
        <f>ROUND(E44*H44,2)</f>
        <v>344.65</v>
      </c>
      <c r="J44" s="169">
        <v>17.37</v>
      </c>
      <c r="K44" s="170">
        <f>ROUND(E44*J44,2)</f>
        <v>63.6</v>
      </c>
      <c r="L44" s="170">
        <v>21</v>
      </c>
      <c r="M44" s="170">
        <f>G44*(1+L44/100)</f>
        <v>0</v>
      </c>
      <c r="N44" s="170">
        <v>0.30360999999999999</v>
      </c>
      <c r="O44" s="170">
        <f>ROUND(E44*N44,2)</f>
        <v>1.1100000000000001</v>
      </c>
      <c r="P44" s="170">
        <v>0</v>
      </c>
      <c r="Q44" s="170">
        <f>ROUND(E44*P44,2)</f>
        <v>0</v>
      </c>
      <c r="R44" s="170" t="s">
        <v>205</v>
      </c>
      <c r="S44" s="170" t="s">
        <v>142</v>
      </c>
      <c r="T44" s="171" t="s">
        <v>158</v>
      </c>
      <c r="U44" s="157">
        <v>0.02</v>
      </c>
      <c r="V44" s="157">
        <f>ROUND(E44*U44,2)</f>
        <v>7.0000000000000007E-2</v>
      </c>
      <c r="W44" s="157"/>
      <c r="X44" s="157" t="s">
        <v>159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160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259" t="s">
        <v>206</v>
      </c>
      <c r="D45" s="260"/>
      <c r="E45" s="260"/>
      <c r="F45" s="260"/>
      <c r="G45" s="260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162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88" t="s">
        <v>213</v>
      </c>
      <c r="D46" s="179"/>
      <c r="E46" s="180">
        <v>3.66147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164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x14ac:dyDescent="0.2">
      <c r="A47" s="159" t="s">
        <v>137</v>
      </c>
      <c r="B47" s="160" t="s">
        <v>85</v>
      </c>
      <c r="C47" s="174" t="s">
        <v>86</v>
      </c>
      <c r="D47" s="161"/>
      <c r="E47" s="162"/>
      <c r="F47" s="163"/>
      <c r="G47" s="163">
        <f>SUMIF(AG48:AG49,"&lt;&gt;NOR",G48:G49)</f>
        <v>0</v>
      </c>
      <c r="H47" s="163"/>
      <c r="I47" s="163">
        <f>SUM(I48:I49)</f>
        <v>545.95000000000005</v>
      </c>
      <c r="J47" s="163"/>
      <c r="K47" s="163">
        <f>SUM(K48:K49)</f>
        <v>181.1</v>
      </c>
      <c r="L47" s="163"/>
      <c r="M47" s="163">
        <f>SUM(M48:M49)</f>
        <v>0</v>
      </c>
      <c r="N47" s="163"/>
      <c r="O47" s="163">
        <f>SUM(O48:O49)</f>
        <v>0.39</v>
      </c>
      <c r="P47" s="163"/>
      <c r="Q47" s="163">
        <f>SUM(Q48:Q49)</f>
        <v>0</v>
      </c>
      <c r="R47" s="163"/>
      <c r="S47" s="163"/>
      <c r="T47" s="164"/>
      <c r="U47" s="158"/>
      <c r="V47" s="158">
        <f>SUM(V48:V49)</f>
        <v>0.49</v>
      </c>
      <c r="W47" s="158"/>
      <c r="X47" s="158"/>
      <c r="AG47" t="s">
        <v>138</v>
      </c>
    </row>
    <row r="48" spans="1:60" outlineLevel="1" x14ac:dyDescent="0.2">
      <c r="A48" s="165">
        <v>14</v>
      </c>
      <c r="B48" s="166" t="s">
        <v>214</v>
      </c>
      <c r="C48" s="175" t="s">
        <v>215</v>
      </c>
      <c r="D48" s="167" t="s">
        <v>183</v>
      </c>
      <c r="E48" s="168">
        <v>4.8959999999999999</v>
      </c>
      <c r="F48" s="169"/>
      <c r="G48" s="170">
        <f>ROUND(E48*F48,2)</f>
        <v>0</v>
      </c>
      <c r="H48" s="169">
        <v>111.51</v>
      </c>
      <c r="I48" s="170">
        <f>ROUND(E48*H48,2)</f>
        <v>545.95000000000005</v>
      </c>
      <c r="J48" s="169">
        <v>36.99</v>
      </c>
      <c r="K48" s="170">
        <f>ROUND(E48*J48,2)</f>
        <v>181.1</v>
      </c>
      <c r="L48" s="170">
        <v>21</v>
      </c>
      <c r="M48" s="170">
        <f>G48*(1+L48/100)</f>
        <v>0</v>
      </c>
      <c r="N48" s="170">
        <v>0.08</v>
      </c>
      <c r="O48" s="170">
        <f>ROUND(E48*N48,2)</f>
        <v>0.39</v>
      </c>
      <c r="P48" s="170">
        <v>0</v>
      </c>
      <c r="Q48" s="170">
        <f>ROUND(E48*P48,2)</f>
        <v>0</v>
      </c>
      <c r="R48" s="170" t="s">
        <v>178</v>
      </c>
      <c r="S48" s="170" t="s">
        <v>142</v>
      </c>
      <c r="T48" s="171" t="s">
        <v>158</v>
      </c>
      <c r="U48" s="157">
        <v>0.1</v>
      </c>
      <c r="V48" s="157">
        <f>ROUND(E48*U48,2)</f>
        <v>0.49</v>
      </c>
      <c r="W48" s="157"/>
      <c r="X48" s="157" t="s">
        <v>159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160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88" t="s">
        <v>216</v>
      </c>
      <c r="D49" s="179"/>
      <c r="E49" s="180">
        <v>4.8959999999999999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164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x14ac:dyDescent="0.2">
      <c r="A50" s="159" t="s">
        <v>137</v>
      </c>
      <c r="B50" s="160" t="s">
        <v>87</v>
      </c>
      <c r="C50" s="174" t="s">
        <v>88</v>
      </c>
      <c r="D50" s="161"/>
      <c r="E50" s="162"/>
      <c r="F50" s="163"/>
      <c r="G50" s="163">
        <f>SUMIF(AG51:AG52,"&lt;&gt;NOR",G51:G52)</f>
        <v>0</v>
      </c>
      <c r="H50" s="163"/>
      <c r="I50" s="163">
        <f>SUM(I51:I52)</f>
        <v>7400</v>
      </c>
      <c r="J50" s="163"/>
      <c r="K50" s="163">
        <f>SUM(K51:K52)</f>
        <v>0</v>
      </c>
      <c r="L50" s="163"/>
      <c r="M50" s="163">
        <f>SUM(M51:M52)</f>
        <v>0</v>
      </c>
      <c r="N50" s="163"/>
      <c r="O50" s="163">
        <f>SUM(O51:O52)</f>
        <v>0.42</v>
      </c>
      <c r="P50" s="163"/>
      <c r="Q50" s="163">
        <f>SUM(Q51:Q52)</f>
        <v>0</v>
      </c>
      <c r="R50" s="163"/>
      <c r="S50" s="163"/>
      <c r="T50" s="164"/>
      <c r="U50" s="158"/>
      <c r="V50" s="158">
        <f>SUM(V51:V52)</f>
        <v>0</v>
      </c>
      <c r="W50" s="158"/>
      <c r="X50" s="158"/>
      <c r="AG50" t="s">
        <v>138</v>
      </c>
    </row>
    <row r="51" spans="1:60" outlineLevel="1" x14ac:dyDescent="0.2">
      <c r="A51" s="165">
        <v>15</v>
      </c>
      <c r="B51" s="166" t="s">
        <v>217</v>
      </c>
      <c r="C51" s="175" t="s">
        <v>218</v>
      </c>
      <c r="D51" s="167" t="s">
        <v>219</v>
      </c>
      <c r="E51" s="168">
        <v>4</v>
      </c>
      <c r="F51" s="169"/>
      <c r="G51" s="170">
        <f>ROUND(E51*F51,2)</f>
        <v>0</v>
      </c>
      <c r="H51" s="169">
        <v>1850</v>
      </c>
      <c r="I51" s="170">
        <f>ROUND(E51*H51,2)</f>
        <v>7400</v>
      </c>
      <c r="J51" s="169">
        <v>0</v>
      </c>
      <c r="K51" s="170">
        <f>ROUND(E51*J51,2)</f>
        <v>0</v>
      </c>
      <c r="L51" s="170">
        <v>21</v>
      </c>
      <c r="M51" s="170">
        <f>G51*(1+L51/100)</f>
        <v>0</v>
      </c>
      <c r="N51" s="170">
        <v>0.105</v>
      </c>
      <c r="O51" s="170">
        <f>ROUND(E51*N51,2)</f>
        <v>0.42</v>
      </c>
      <c r="P51" s="170">
        <v>0</v>
      </c>
      <c r="Q51" s="170">
        <f>ROUND(E51*P51,2)</f>
        <v>0</v>
      </c>
      <c r="R51" s="170"/>
      <c r="S51" s="170" t="s">
        <v>184</v>
      </c>
      <c r="T51" s="171" t="s">
        <v>143</v>
      </c>
      <c r="U51" s="157">
        <v>0</v>
      </c>
      <c r="V51" s="157">
        <f>ROUND(E51*U51,2)</f>
        <v>0</v>
      </c>
      <c r="W51" s="157"/>
      <c r="X51" s="157" t="s">
        <v>189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190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88" t="s">
        <v>220</v>
      </c>
      <c r="D52" s="179"/>
      <c r="E52" s="180">
        <v>4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164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x14ac:dyDescent="0.2">
      <c r="A53" s="159" t="s">
        <v>137</v>
      </c>
      <c r="B53" s="160" t="s">
        <v>89</v>
      </c>
      <c r="C53" s="174" t="s">
        <v>90</v>
      </c>
      <c r="D53" s="161"/>
      <c r="E53" s="162"/>
      <c r="F53" s="163"/>
      <c r="G53" s="163">
        <f>SUMIF(AG54:AG56,"&lt;&gt;NOR",G54:G56)</f>
        <v>0</v>
      </c>
      <c r="H53" s="163"/>
      <c r="I53" s="163">
        <f>SUM(I54:I56)</f>
        <v>1568.37</v>
      </c>
      <c r="J53" s="163"/>
      <c r="K53" s="163">
        <f>SUM(K54:K56)</f>
        <v>3077.68</v>
      </c>
      <c r="L53" s="163"/>
      <c r="M53" s="163">
        <f>SUM(M54:M56)</f>
        <v>0</v>
      </c>
      <c r="N53" s="163"/>
      <c r="O53" s="163">
        <f>SUM(O54:O56)</f>
        <v>0.05</v>
      </c>
      <c r="P53" s="163"/>
      <c r="Q53" s="163">
        <f>SUM(Q54:Q56)</f>
        <v>0</v>
      </c>
      <c r="R53" s="163"/>
      <c r="S53" s="163"/>
      <c r="T53" s="164"/>
      <c r="U53" s="158"/>
      <c r="V53" s="158">
        <f>SUM(V54:V56)</f>
        <v>7.82</v>
      </c>
      <c r="W53" s="158"/>
      <c r="X53" s="158"/>
      <c r="AG53" t="s">
        <v>138</v>
      </c>
    </row>
    <row r="54" spans="1:60" outlineLevel="1" x14ac:dyDescent="0.2">
      <c r="A54" s="165">
        <v>16</v>
      </c>
      <c r="B54" s="166" t="s">
        <v>221</v>
      </c>
      <c r="C54" s="175" t="s">
        <v>222</v>
      </c>
      <c r="D54" s="167" t="s">
        <v>183</v>
      </c>
      <c r="E54" s="168">
        <v>43.420999999999999</v>
      </c>
      <c r="F54" s="169"/>
      <c r="G54" s="170">
        <f>ROUND(E54*F54,2)</f>
        <v>0</v>
      </c>
      <c r="H54" s="169">
        <v>36.119999999999997</v>
      </c>
      <c r="I54" s="170">
        <f>ROUND(E54*H54,2)</f>
        <v>1568.37</v>
      </c>
      <c r="J54" s="169">
        <v>70.88</v>
      </c>
      <c r="K54" s="170">
        <f>ROUND(E54*J54,2)</f>
        <v>3077.68</v>
      </c>
      <c r="L54" s="170">
        <v>21</v>
      </c>
      <c r="M54" s="170">
        <f>G54*(1+L54/100)</f>
        <v>0</v>
      </c>
      <c r="N54" s="170">
        <v>1.2099999999999999E-3</v>
      </c>
      <c r="O54" s="170">
        <f>ROUND(E54*N54,2)</f>
        <v>0.05</v>
      </c>
      <c r="P54" s="170">
        <v>0</v>
      </c>
      <c r="Q54" s="170">
        <f>ROUND(E54*P54,2)</f>
        <v>0</v>
      </c>
      <c r="R54" s="170" t="s">
        <v>223</v>
      </c>
      <c r="S54" s="170" t="s">
        <v>142</v>
      </c>
      <c r="T54" s="171" t="s">
        <v>158</v>
      </c>
      <c r="U54" s="157">
        <v>0.18</v>
      </c>
      <c r="V54" s="157">
        <f>ROUND(E54*U54,2)</f>
        <v>7.82</v>
      </c>
      <c r="W54" s="157"/>
      <c r="X54" s="157" t="s">
        <v>159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160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188" t="s">
        <v>224</v>
      </c>
      <c r="D55" s="179"/>
      <c r="E55" s="180">
        <v>23.640999999999998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8"/>
      <c r="Z55" s="148"/>
      <c r="AA55" s="148"/>
      <c r="AB55" s="148"/>
      <c r="AC55" s="148"/>
      <c r="AD55" s="148"/>
      <c r="AE55" s="148"/>
      <c r="AF55" s="148"/>
      <c r="AG55" s="148" t="s">
        <v>164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88" t="s">
        <v>225</v>
      </c>
      <c r="D56" s="179"/>
      <c r="E56" s="180">
        <v>19.78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164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x14ac:dyDescent="0.2">
      <c r="A57" s="159" t="s">
        <v>137</v>
      </c>
      <c r="B57" s="160" t="s">
        <v>91</v>
      </c>
      <c r="C57" s="174" t="s">
        <v>92</v>
      </c>
      <c r="D57" s="161"/>
      <c r="E57" s="162"/>
      <c r="F57" s="163"/>
      <c r="G57" s="163">
        <f>SUMIF(AG58:AG58,"&lt;&gt;NOR",G58:G58)</f>
        <v>0</v>
      </c>
      <c r="H57" s="163"/>
      <c r="I57" s="163">
        <f>SUM(I58:I58)</f>
        <v>0</v>
      </c>
      <c r="J57" s="163"/>
      <c r="K57" s="163">
        <f>SUM(K58:K58)</f>
        <v>720.38</v>
      </c>
      <c r="L57" s="163"/>
      <c r="M57" s="163">
        <f>SUM(M58:M58)</f>
        <v>0</v>
      </c>
      <c r="N57" s="163"/>
      <c r="O57" s="163">
        <f>SUM(O58:O58)</f>
        <v>0</v>
      </c>
      <c r="P57" s="163"/>
      <c r="Q57" s="163">
        <f>SUM(Q58:Q58)</f>
        <v>0</v>
      </c>
      <c r="R57" s="163"/>
      <c r="S57" s="163"/>
      <c r="T57" s="164"/>
      <c r="U57" s="158"/>
      <c r="V57" s="158">
        <f>SUM(V58:V58)</f>
        <v>0.92</v>
      </c>
      <c r="W57" s="158"/>
      <c r="X57" s="158"/>
      <c r="AG57" t="s">
        <v>138</v>
      </c>
    </row>
    <row r="58" spans="1:60" outlineLevel="1" x14ac:dyDescent="0.2">
      <c r="A58" s="181">
        <v>17</v>
      </c>
      <c r="B58" s="182" t="s">
        <v>226</v>
      </c>
      <c r="C58" s="189" t="s">
        <v>227</v>
      </c>
      <c r="D58" s="183" t="s">
        <v>228</v>
      </c>
      <c r="E58" s="184">
        <v>9.2237899999999993</v>
      </c>
      <c r="F58" s="185"/>
      <c r="G58" s="186">
        <f>ROUND(E58*F58,2)</f>
        <v>0</v>
      </c>
      <c r="H58" s="185">
        <v>0</v>
      </c>
      <c r="I58" s="186">
        <f>ROUND(E58*H58,2)</f>
        <v>0</v>
      </c>
      <c r="J58" s="185">
        <v>78.099999999999994</v>
      </c>
      <c r="K58" s="186">
        <f>ROUND(E58*J58,2)</f>
        <v>720.38</v>
      </c>
      <c r="L58" s="186">
        <v>21</v>
      </c>
      <c r="M58" s="186">
        <f>G58*(1+L58/100)</f>
        <v>0</v>
      </c>
      <c r="N58" s="186">
        <v>0</v>
      </c>
      <c r="O58" s="186">
        <f>ROUND(E58*N58,2)</f>
        <v>0</v>
      </c>
      <c r="P58" s="186">
        <v>0</v>
      </c>
      <c r="Q58" s="186">
        <f>ROUND(E58*P58,2)</f>
        <v>0</v>
      </c>
      <c r="R58" s="186"/>
      <c r="S58" s="186" t="s">
        <v>142</v>
      </c>
      <c r="T58" s="187" t="s">
        <v>158</v>
      </c>
      <c r="U58" s="157">
        <v>0.1</v>
      </c>
      <c r="V58" s="157">
        <f>ROUND(E58*U58,2)</f>
        <v>0.92</v>
      </c>
      <c r="W58" s="157"/>
      <c r="X58" s="157" t="s">
        <v>229</v>
      </c>
      <c r="Y58" s="148"/>
      <c r="Z58" s="148"/>
      <c r="AA58" s="148"/>
      <c r="AB58" s="148"/>
      <c r="AC58" s="148"/>
      <c r="AD58" s="148"/>
      <c r="AE58" s="148"/>
      <c r="AF58" s="148"/>
      <c r="AG58" s="148" t="s">
        <v>230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x14ac:dyDescent="0.2">
      <c r="A59" s="159" t="s">
        <v>137</v>
      </c>
      <c r="B59" s="160" t="s">
        <v>93</v>
      </c>
      <c r="C59" s="174" t="s">
        <v>94</v>
      </c>
      <c r="D59" s="161"/>
      <c r="E59" s="162"/>
      <c r="F59" s="163"/>
      <c r="G59" s="163">
        <f>SUMIF(AG60:AG69,"&lt;&gt;NOR",G60:G69)</f>
        <v>0</v>
      </c>
      <c r="H59" s="163"/>
      <c r="I59" s="163">
        <f>SUM(I60:I69)</f>
        <v>14428.02</v>
      </c>
      <c r="J59" s="163"/>
      <c r="K59" s="163">
        <f>SUM(K60:K69)</f>
        <v>9841.5499999999993</v>
      </c>
      <c r="L59" s="163"/>
      <c r="M59" s="163">
        <f>SUM(M60:M69)</f>
        <v>0</v>
      </c>
      <c r="N59" s="163"/>
      <c r="O59" s="163">
        <f>SUM(O60:O69)</f>
        <v>0.11</v>
      </c>
      <c r="P59" s="163"/>
      <c r="Q59" s="163">
        <f>SUM(Q60:Q69)</f>
        <v>0</v>
      </c>
      <c r="R59" s="163"/>
      <c r="S59" s="163"/>
      <c r="T59" s="164"/>
      <c r="U59" s="158"/>
      <c r="V59" s="158">
        <f>SUM(V60:V69)</f>
        <v>20.43</v>
      </c>
      <c r="W59" s="158"/>
      <c r="X59" s="158"/>
      <c r="AG59" t="s">
        <v>138</v>
      </c>
    </row>
    <row r="60" spans="1:60" outlineLevel="1" x14ac:dyDescent="0.2">
      <c r="A60" s="165">
        <v>18</v>
      </c>
      <c r="B60" s="166" t="s">
        <v>231</v>
      </c>
      <c r="C60" s="175" t="s">
        <v>232</v>
      </c>
      <c r="D60" s="167" t="s">
        <v>183</v>
      </c>
      <c r="E60" s="168">
        <v>28.318010000000001</v>
      </c>
      <c r="F60" s="169"/>
      <c r="G60" s="170">
        <f>ROUND(E60*F60,2)</f>
        <v>0</v>
      </c>
      <c r="H60" s="169">
        <v>360</v>
      </c>
      <c r="I60" s="170">
        <f>ROUND(E60*H60,2)</f>
        <v>10194.48</v>
      </c>
      <c r="J60" s="169">
        <v>280</v>
      </c>
      <c r="K60" s="170">
        <f>ROUND(E60*J60,2)</f>
        <v>7929.04</v>
      </c>
      <c r="L60" s="170">
        <v>21</v>
      </c>
      <c r="M60" s="170">
        <f>G60*(1+L60/100)</f>
        <v>0</v>
      </c>
      <c r="N60" s="170">
        <v>2.9099999999999998E-3</v>
      </c>
      <c r="O60" s="170">
        <f>ROUND(E60*N60,2)</f>
        <v>0.08</v>
      </c>
      <c r="P60" s="170">
        <v>0</v>
      </c>
      <c r="Q60" s="170">
        <f>ROUND(E60*P60,2)</f>
        <v>0</v>
      </c>
      <c r="R60" s="170" t="s">
        <v>233</v>
      </c>
      <c r="S60" s="170" t="s">
        <v>142</v>
      </c>
      <c r="T60" s="171" t="s">
        <v>158</v>
      </c>
      <c r="U60" s="157">
        <v>0.58499999999999996</v>
      </c>
      <c r="V60" s="157">
        <f>ROUND(E60*U60,2)</f>
        <v>16.57</v>
      </c>
      <c r="W60" s="157"/>
      <c r="X60" s="157" t="s">
        <v>159</v>
      </c>
      <c r="Y60" s="148"/>
      <c r="Z60" s="148"/>
      <c r="AA60" s="148"/>
      <c r="AB60" s="148"/>
      <c r="AC60" s="148"/>
      <c r="AD60" s="148"/>
      <c r="AE60" s="148"/>
      <c r="AF60" s="148"/>
      <c r="AG60" s="148" t="s">
        <v>160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259" t="s">
        <v>234</v>
      </c>
      <c r="D61" s="260"/>
      <c r="E61" s="260"/>
      <c r="F61" s="260"/>
      <c r="G61" s="260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162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188" t="s">
        <v>235</v>
      </c>
      <c r="D62" s="179"/>
      <c r="E62" s="180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8"/>
      <c r="Z62" s="148"/>
      <c r="AA62" s="148"/>
      <c r="AB62" s="148"/>
      <c r="AC62" s="148"/>
      <c r="AD62" s="148"/>
      <c r="AE62" s="148"/>
      <c r="AF62" s="148"/>
      <c r="AG62" s="148" t="s">
        <v>164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88" t="s">
        <v>236</v>
      </c>
      <c r="D63" s="179"/>
      <c r="E63" s="180">
        <v>28.318010000000001</v>
      </c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164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65">
        <v>19</v>
      </c>
      <c r="B64" s="166" t="s">
        <v>237</v>
      </c>
      <c r="C64" s="175" t="s">
        <v>238</v>
      </c>
      <c r="D64" s="167" t="s">
        <v>183</v>
      </c>
      <c r="E64" s="168">
        <v>28.318010000000001</v>
      </c>
      <c r="F64" s="169"/>
      <c r="G64" s="170">
        <f>ROUND(E64*F64,2)</f>
        <v>0</v>
      </c>
      <c r="H64" s="169">
        <v>0</v>
      </c>
      <c r="I64" s="170">
        <f>ROUND(E64*H64,2)</f>
        <v>0</v>
      </c>
      <c r="J64" s="169">
        <v>63.7</v>
      </c>
      <c r="K64" s="170">
        <f>ROUND(E64*J64,2)</f>
        <v>1803.86</v>
      </c>
      <c r="L64" s="170">
        <v>21</v>
      </c>
      <c r="M64" s="170">
        <f>G64*(1+L64/100)</f>
        <v>0</v>
      </c>
      <c r="N64" s="170">
        <v>0</v>
      </c>
      <c r="O64" s="170">
        <f>ROUND(E64*N64,2)</f>
        <v>0</v>
      </c>
      <c r="P64" s="170">
        <v>0</v>
      </c>
      <c r="Q64" s="170">
        <f>ROUND(E64*P64,2)</f>
        <v>0</v>
      </c>
      <c r="R64" s="170" t="s">
        <v>233</v>
      </c>
      <c r="S64" s="170" t="s">
        <v>142</v>
      </c>
      <c r="T64" s="171" t="s">
        <v>158</v>
      </c>
      <c r="U64" s="157">
        <v>0.13</v>
      </c>
      <c r="V64" s="157">
        <f>ROUND(E64*U64,2)</f>
        <v>3.68</v>
      </c>
      <c r="W64" s="157"/>
      <c r="X64" s="157" t="s">
        <v>159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160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188" t="s">
        <v>236</v>
      </c>
      <c r="D65" s="179"/>
      <c r="E65" s="180">
        <v>28.318010000000001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8"/>
      <c r="Z65" s="148"/>
      <c r="AA65" s="148"/>
      <c r="AB65" s="148"/>
      <c r="AC65" s="148"/>
      <c r="AD65" s="148"/>
      <c r="AE65" s="148"/>
      <c r="AF65" s="148"/>
      <c r="AG65" s="148" t="s">
        <v>164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ht="22.5" outlineLevel="1" x14ac:dyDescent="0.2">
      <c r="A66" s="165">
        <v>20</v>
      </c>
      <c r="B66" s="166" t="s">
        <v>239</v>
      </c>
      <c r="C66" s="175" t="s">
        <v>240</v>
      </c>
      <c r="D66" s="167" t="s">
        <v>183</v>
      </c>
      <c r="E66" s="168">
        <v>32.565719999999999</v>
      </c>
      <c r="F66" s="169"/>
      <c r="G66" s="170">
        <f>ROUND(E66*F66,2)</f>
        <v>0</v>
      </c>
      <c r="H66" s="169">
        <v>130</v>
      </c>
      <c r="I66" s="170">
        <f>ROUND(E66*H66,2)</f>
        <v>4233.54</v>
      </c>
      <c r="J66" s="169">
        <v>0</v>
      </c>
      <c r="K66" s="170">
        <f>ROUND(E66*J66,2)</f>
        <v>0</v>
      </c>
      <c r="L66" s="170">
        <v>21</v>
      </c>
      <c r="M66" s="170">
        <f>G66*(1+L66/100)</f>
        <v>0</v>
      </c>
      <c r="N66" s="170">
        <v>1E-3</v>
      </c>
      <c r="O66" s="170">
        <f>ROUND(E66*N66,2)</f>
        <v>0.03</v>
      </c>
      <c r="P66" s="170">
        <v>0</v>
      </c>
      <c r="Q66" s="170">
        <f>ROUND(E66*P66,2)</f>
        <v>0</v>
      </c>
      <c r="R66" s="170" t="s">
        <v>188</v>
      </c>
      <c r="S66" s="170" t="s">
        <v>142</v>
      </c>
      <c r="T66" s="171" t="s">
        <v>158</v>
      </c>
      <c r="U66" s="157">
        <v>0</v>
      </c>
      <c r="V66" s="157">
        <f>ROUND(E66*U66,2)</f>
        <v>0</v>
      </c>
      <c r="W66" s="157"/>
      <c r="X66" s="157" t="s">
        <v>189</v>
      </c>
      <c r="Y66" s="148"/>
      <c r="Z66" s="148"/>
      <c r="AA66" s="148"/>
      <c r="AB66" s="148"/>
      <c r="AC66" s="148"/>
      <c r="AD66" s="148"/>
      <c r="AE66" s="148"/>
      <c r="AF66" s="148"/>
      <c r="AG66" s="148" t="s">
        <v>190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188" t="s">
        <v>241</v>
      </c>
      <c r="D67" s="179"/>
      <c r="E67" s="180">
        <v>32.565719999999999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164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65">
        <v>21</v>
      </c>
      <c r="B68" s="166" t="s">
        <v>242</v>
      </c>
      <c r="C68" s="175" t="s">
        <v>243</v>
      </c>
      <c r="D68" s="167" t="s">
        <v>228</v>
      </c>
      <c r="E68" s="168">
        <v>0.11497</v>
      </c>
      <c r="F68" s="169"/>
      <c r="G68" s="170">
        <f>ROUND(E68*F68,2)</f>
        <v>0</v>
      </c>
      <c r="H68" s="169">
        <v>0</v>
      </c>
      <c r="I68" s="170">
        <f>ROUND(E68*H68,2)</f>
        <v>0</v>
      </c>
      <c r="J68" s="169">
        <v>945</v>
      </c>
      <c r="K68" s="170">
        <f>ROUND(E68*J68,2)</f>
        <v>108.65</v>
      </c>
      <c r="L68" s="170">
        <v>21</v>
      </c>
      <c r="M68" s="170">
        <f>G68*(1+L68/100)</f>
        <v>0</v>
      </c>
      <c r="N68" s="170">
        <v>0</v>
      </c>
      <c r="O68" s="170">
        <f>ROUND(E68*N68,2)</f>
        <v>0</v>
      </c>
      <c r="P68" s="170">
        <v>0</v>
      </c>
      <c r="Q68" s="170">
        <f>ROUND(E68*P68,2)</f>
        <v>0</v>
      </c>
      <c r="R68" s="170" t="s">
        <v>233</v>
      </c>
      <c r="S68" s="170" t="s">
        <v>142</v>
      </c>
      <c r="T68" s="171" t="s">
        <v>158</v>
      </c>
      <c r="U68" s="157">
        <v>1.5669999999999999</v>
      </c>
      <c r="V68" s="157">
        <f>ROUND(E68*U68,2)</f>
        <v>0.18</v>
      </c>
      <c r="W68" s="157"/>
      <c r="X68" s="157" t="s">
        <v>229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230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259" t="s">
        <v>244</v>
      </c>
      <c r="D69" s="260"/>
      <c r="E69" s="260"/>
      <c r="F69" s="260"/>
      <c r="G69" s="260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8"/>
      <c r="Z69" s="148"/>
      <c r="AA69" s="148"/>
      <c r="AB69" s="148"/>
      <c r="AC69" s="148"/>
      <c r="AD69" s="148"/>
      <c r="AE69" s="148"/>
      <c r="AF69" s="148"/>
      <c r="AG69" s="148" t="s">
        <v>162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x14ac:dyDescent="0.2">
      <c r="A70" s="159" t="s">
        <v>137</v>
      </c>
      <c r="B70" s="160" t="s">
        <v>95</v>
      </c>
      <c r="C70" s="174" t="s">
        <v>96</v>
      </c>
      <c r="D70" s="161"/>
      <c r="E70" s="162"/>
      <c r="F70" s="163"/>
      <c r="G70" s="163">
        <f>SUMIF(AG71:AG83,"&lt;&gt;NOR",G71:G83)</f>
        <v>0</v>
      </c>
      <c r="H70" s="163"/>
      <c r="I70" s="163">
        <f>SUM(I71:I83)</f>
        <v>1884.4</v>
      </c>
      <c r="J70" s="163"/>
      <c r="K70" s="163">
        <f>SUM(K71:K83)</f>
        <v>1690.98</v>
      </c>
      <c r="L70" s="163"/>
      <c r="M70" s="163">
        <f>SUM(M71:M83)</f>
        <v>0</v>
      </c>
      <c r="N70" s="163"/>
      <c r="O70" s="163">
        <f>SUM(O71:O83)</f>
        <v>0.04</v>
      </c>
      <c r="P70" s="163"/>
      <c r="Q70" s="163">
        <f>SUM(Q71:Q83)</f>
        <v>0</v>
      </c>
      <c r="R70" s="163"/>
      <c r="S70" s="163"/>
      <c r="T70" s="164"/>
      <c r="U70" s="158"/>
      <c r="V70" s="158">
        <f>SUM(V71:V83)</f>
        <v>3.11</v>
      </c>
      <c r="W70" s="158"/>
      <c r="X70" s="158"/>
      <c r="AG70" t="s">
        <v>138</v>
      </c>
    </row>
    <row r="71" spans="1:60" outlineLevel="1" x14ac:dyDescent="0.2">
      <c r="A71" s="165">
        <v>22</v>
      </c>
      <c r="B71" s="166" t="s">
        <v>245</v>
      </c>
      <c r="C71" s="175" t="s">
        <v>246</v>
      </c>
      <c r="D71" s="167" t="s">
        <v>183</v>
      </c>
      <c r="E71" s="168">
        <v>38.159999999999997</v>
      </c>
      <c r="F71" s="169"/>
      <c r="G71" s="170">
        <f>ROUND(E71*F71,2)</f>
        <v>0</v>
      </c>
      <c r="H71" s="169">
        <v>0</v>
      </c>
      <c r="I71" s="170">
        <f>ROUND(E71*H71,2)</f>
        <v>0</v>
      </c>
      <c r="J71" s="169">
        <v>43</v>
      </c>
      <c r="K71" s="170">
        <f>ROUND(E71*J71,2)</f>
        <v>1640.88</v>
      </c>
      <c r="L71" s="170">
        <v>21</v>
      </c>
      <c r="M71" s="170">
        <f>G71*(1+L71/100)</f>
        <v>0</v>
      </c>
      <c r="N71" s="170">
        <v>0</v>
      </c>
      <c r="O71" s="170">
        <f>ROUND(E71*N71,2)</f>
        <v>0</v>
      </c>
      <c r="P71" s="170">
        <v>0</v>
      </c>
      <c r="Q71" s="170">
        <f>ROUND(E71*P71,2)</f>
        <v>0</v>
      </c>
      <c r="R71" s="170" t="s">
        <v>247</v>
      </c>
      <c r="S71" s="170" t="s">
        <v>142</v>
      </c>
      <c r="T71" s="171" t="s">
        <v>158</v>
      </c>
      <c r="U71" s="157">
        <v>0.08</v>
      </c>
      <c r="V71" s="157">
        <f>ROUND(E71*U71,2)</f>
        <v>3.05</v>
      </c>
      <c r="W71" s="157"/>
      <c r="X71" s="157" t="s">
        <v>159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160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/>
      <c r="B72" s="156"/>
      <c r="C72" s="188" t="s">
        <v>248</v>
      </c>
      <c r="D72" s="179"/>
      <c r="E72" s="180">
        <v>17.856000000000002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8"/>
      <c r="Z72" s="148"/>
      <c r="AA72" s="148"/>
      <c r="AB72" s="148"/>
      <c r="AC72" s="148"/>
      <c r="AD72" s="148"/>
      <c r="AE72" s="148"/>
      <c r="AF72" s="148"/>
      <c r="AG72" s="148" t="s">
        <v>164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188" t="s">
        <v>249</v>
      </c>
      <c r="D73" s="179"/>
      <c r="E73" s="180">
        <v>20.303999999999998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164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65">
        <v>23</v>
      </c>
      <c r="B74" s="166" t="s">
        <v>250</v>
      </c>
      <c r="C74" s="175" t="s">
        <v>251</v>
      </c>
      <c r="D74" s="167" t="s">
        <v>156</v>
      </c>
      <c r="E74" s="168">
        <v>0.71423999999999999</v>
      </c>
      <c r="F74" s="169"/>
      <c r="G74" s="170">
        <f>ROUND(E74*F74,2)</f>
        <v>0</v>
      </c>
      <c r="H74" s="169">
        <v>560</v>
      </c>
      <c r="I74" s="170">
        <f>ROUND(E74*H74,2)</f>
        <v>399.97</v>
      </c>
      <c r="J74" s="169">
        <v>0</v>
      </c>
      <c r="K74" s="170">
        <f>ROUND(E74*J74,2)</f>
        <v>0</v>
      </c>
      <c r="L74" s="170">
        <v>21</v>
      </c>
      <c r="M74" s="170">
        <f>G74*(1+L74/100)</f>
        <v>0</v>
      </c>
      <c r="N74" s="170">
        <v>1.549E-2</v>
      </c>
      <c r="O74" s="170">
        <f>ROUND(E74*N74,2)</f>
        <v>0.01</v>
      </c>
      <c r="P74" s="170">
        <v>0</v>
      </c>
      <c r="Q74" s="170">
        <f>ROUND(E74*P74,2)</f>
        <v>0</v>
      </c>
      <c r="R74" s="170" t="s">
        <v>247</v>
      </c>
      <c r="S74" s="170" t="s">
        <v>142</v>
      </c>
      <c r="T74" s="171" t="s">
        <v>158</v>
      </c>
      <c r="U74" s="157">
        <v>0</v>
      </c>
      <c r="V74" s="157">
        <f>ROUND(E74*U74,2)</f>
        <v>0</v>
      </c>
      <c r="W74" s="157"/>
      <c r="X74" s="157" t="s">
        <v>159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160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188" t="s">
        <v>252</v>
      </c>
      <c r="D75" s="179"/>
      <c r="E75" s="180">
        <v>0.71423999999999999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164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65">
        <v>24</v>
      </c>
      <c r="B76" s="166" t="s">
        <v>253</v>
      </c>
      <c r="C76" s="175" t="s">
        <v>254</v>
      </c>
      <c r="D76" s="167" t="s">
        <v>156</v>
      </c>
      <c r="E76" s="168">
        <v>0.67557999999999996</v>
      </c>
      <c r="F76" s="169"/>
      <c r="G76" s="170">
        <f>ROUND(E76*F76,2)</f>
        <v>0</v>
      </c>
      <c r="H76" s="169">
        <v>1354</v>
      </c>
      <c r="I76" s="170">
        <f>ROUND(E76*H76,2)</f>
        <v>914.74</v>
      </c>
      <c r="J76" s="169">
        <v>0</v>
      </c>
      <c r="K76" s="170">
        <f>ROUND(E76*J76,2)</f>
        <v>0</v>
      </c>
      <c r="L76" s="170">
        <v>21</v>
      </c>
      <c r="M76" s="170">
        <f>G76*(1+L76/100)</f>
        <v>0</v>
      </c>
      <c r="N76" s="170">
        <v>2.3570000000000001E-2</v>
      </c>
      <c r="O76" s="170">
        <f>ROUND(E76*N76,2)</f>
        <v>0.02</v>
      </c>
      <c r="P76" s="170">
        <v>0</v>
      </c>
      <c r="Q76" s="170">
        <f>ROUND(E76*P76,2)</f>
        <v>0</v>
      </c>
      <c r="R76" s="170" t="s">
        <v>247</v>
      </c>
      <c r="S76" s="170" t="s">
        <v>142</v>
      </c>
      <c r="T76" s="171" t="s">
        <v>158</v>
      </c>
      <c r="U76" s="157">
        <v>0</v>
      </c>
      <c r="V76" s="157">
        <f>ROUND(E76*U76,2)</f>
        <v>0</v>
      </c>
      <c r="W76" s="157"/>
      <c r="X76" s="157" t="s">
        <v>159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160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88" t="s">
        <v>255</v>
      </c>
      <c r="D77" s="179"/>
      <c r="E77" s="180">
        <v>0.67557999999999996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164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65">
        <v>25</v>
      </c>
      <c r="B78" s="166" t="s">
        <v>256</v>
      </c>
      <c r="C78" s="175" t="s">
        <v>257</v>
      </c>
      <c r="D78" s="167" t="s">
        <v>183</v>
      </c>
      <c r="E78" s="168">
        <v>28.318010000000001</v>
      </c>
      <c r="F78" s="169"/>
      <c r="G78" s="170">
        <f>ROUND(E78*F78,2)</f>
        <v>0</v>
      </c>
      <c r="H78" s="169">
        <v>16.100000000000001</v>
      </c>
      <c r="I78" s="170">
        <f>ROUND(E78*H78,2)</f>
        <v>455.92</v>
      </c>
      <c r="J78" s="169">
        <v>0</v>
      </c>
      <c r="K78" s="170">
        <f>ROUND(E78*J78,2)</f>
        <v>0</v>
      </c>
      <c r="L78" s="170">
        <v>21</v>
      </c>
      <c r="M78" s="170">
        <f>G78*(1+L78/100)</f>
        <v>0</v>
      </c>
      <c r="N78" s="170">
        <v>2.4000000000000001E-4</v>
      </c>
      <c r="O78" s="170">
        <f>ROUND(E78*N78,2)</f>
        <v>0.01</v>
      </c>
      <c r="P78" s="170">
        <v>0</v>
      </c>
      <c r="Q78" s="170">
        <f>ROUND(E78*P78,2)</f>
        <v>0</v>
      </c>
      <c r="R78" s="170" t="s">
        <v>247</v>
      </c>
      <c r="S78" s="170" t="s">
        <v>142</v>
      </c>
      <c r="T78" s="171" t="s">
        <v>158</v>
      </c>
      <c r="U78" s="157">
        <v>0</v>
      </c>
      <c r="V78" s="157">
        <f>ROUND(E78*U78,2)</f>
        <v>0</v>
      </c>
      <c r="W78" s="157"/>
      <c r="X78" s="157" t="s">
        <v>159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160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/>
      <c r="B79" s="156"/>
      <c r="C79" s="188" t="s">
        <v>258</v>
      </c>
      <c r="D79" s="179"/>
      <c r="E79" s="180">
        <v>28.318010000000001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8"/>
      <c r="Z79" s="148"/>
      <c r="AA79" s="148"/>
      <c r="AB79" s="148"/>
      <c r="AC79" s="148"/>
      <c r="AD79" s="148"/>
      <c r="AE79" s="148"/>
      <c r="AF79" s="148"/>
      <c r="AG79" s="148" t="s">
        <v>164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65">
        <v>26</v>
      </c>
      <c r="B80" s="166" t="s">
        <v>259</v>
      </c>
      <c r="C80" s="175" t="s">
        <v>260</v>
      </c>
      <c r="D80" s="167" t="s">
        <v>156</v>
      </c>
      <c r="E80" s="168">
        <v>0.59103000000000006</v>
      </c>
      <c r="F80" s="169"/>
      <c r="G80" s="170">
        <f>ROUND(E80*F80,2)</f>
        <v>0</v>
      </c>
      <c r="H80" s="169">
        <v>192.5</v>
      </c>
      <c r="I80" s="170">
        <f>ROUND(E80*H80,2)</f>
        <v>113.77</v>
      </c>
      <c r="J80" s="169">
        <v>0</v>
      </c>
      <c r="K80" s="170">
        <f>ROUND(E80*J80,2)</f>
        <v>0</v>
      </c>
      <c r="L80" s="170">
        <v>21</v>
      </c>
      <c r="M80" s="170">
        <f>G80*(1+L80/100)</f>
        <v>0</v>
      </c>
      <c r="N80" s="170">
        <v>2.9499999999999999E-3</v>
      </c>
      <c r="O80" s="170">
        <f>ROUND(E80*N80,2)</f>
        <v>0</v>
      </c>
      <c r="P80" s="170">
        <v>0</v>
      </c>
      <c r="Q80" s="170">
        <f>ROUND(E80*P80,2)</f>
        <v>0</v>
      </c>
      <c r="R80" s="170" t="s">
        <v>247</v>
      </c>
      <c r="S80" s="170" t="s">
        <v>142</v>
      </c>
      <c r="T80" s="171" t="s">
        <v>158</v>
      </c>
      <c r="U80" s="157">
        <v>0</v>
      </c>
      <c r="V80" s="157">
        <f>ROUND(E80*U80,2)</f>
        <v>0</v>
      </c>
      <c r="W80" s="157"/>
      <c r="X80" s="157" t="s">
        <v>159</v>
      </c>
      <c r="Y80" s="148"/>
      <c r="Z80" s="148"/>
      <c r="AA80" s="148"/>
      <c r="AB80" s="148"/>
      <c r="AC80" s="148"/>
      <c r="AD80" s="148"/>
      <c r="AE80" s="148"/>
      <c r="AF80" s="148"/>
      <c r="AG80" s="148" t="s">
        <v>160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5"/>
      <c r="B81" s="156"/>
      <c r="C81" s="188" t="s">
        <v>261</v>
      </c>
      <c r="D81" s="179"/>
      <c r="E81" s="180">
        <v>0.59103000000000006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8"/>
      <c r="Z81" s="148"/>
      <c r="AA81" s="148"/>
      <c r="AB81" s="148"/>
      <c r="AC81" s="148"/>
      <c r="AD81" s="148"/>
      <c r="AE81" s="148"/>
      <c r="AF81" s="148"/>
      <c r="AG81" s="148" t="s">
        <v>164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65">
        <v>27</v>
      </c>
      <c r="B82" s="166" t="s">
        <v>262</v>
      </c>
      <c r="C82" s="175" t="s">
        <v>263</v>
      </c>
      <c r="D82" s="167" t="s">
        <v>228</v>
      </c>
      <c r="E82" s="168">
        <v>3.5529999999999999E-2</v>
      </c>
      <c r="F82" s="169"/>
      <c r="G82" s="170">
        <f>ROUND(E82*F82,2)</f>
        <v>0</v>
      </c>
      <c r="H82" s="169">
        <v>0</v>
      </c>
      <c r="I82" s="170">
        <f>ROUND(E82*H82,2)</f>
        <v>0</v>
      </c>
      <c r="J82" s="169">
        <v>1410</v>
      </c>
      <c r="K82" s="170">
        <f>ROUND(E82*J82,2)</f>
        <v>50.1</v>
      </c>
      <c r="L82" s="170">
        <v>21</v>
      </c>
      <c r="M82" s="170">
        <f>G82*(1+L82/100)</f>
        <v>0</v>
      </c>
      <c r="N82" s="170">
        <v>0</v>
      </c>
      <c r="O82" s="170">
        <f>ROUND(E82*N82,2)</f>
        <v>0</v>
      </c>
      <c r="P82" s="170">
        <v>0</v>
      </c>
      <c r="Q82" s="170">
        <f>ROUND(E82*P82,2)</f>
        <v>0</v>
      </c>
      <c r="R82" s="170" t="s">
        <v>247</v>
      </c>
      <c r="S82" s="170" t="s">
        <v>142</v>
      </c>
      <c r="T82" s="171" t="s">
        <v>158</v>
      </c>
      <c r="U82" s="157">
        <v>1.75</v>
      </c>
      <c r="V82" s="157">
        <f>ROUND(E82*U82,2)</f>
        <v>0.06</v>
      </c>
      <c r="W82" s="157"/>
      <c r="X82" s="157" t="s">
        <v>229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230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55"/>
      <c r="B83" s="156"/>
      <c r="C83" s="259" t="s">
        <v>264</v>
      </c>
      <c r="D83" s="260"/>
      <c r="E83" s="260"/>
      <c r="F83" s="260"/>
      <c r="G83" s="260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8"/>
      <c r="Z83" s="148"/>
      <c r="AA83" s="148"/>
      <c r="AB83" s="148"/>
      <c r="AC83" s="148"/>
      <c r="AD83" s="148"/>
      <c r="AE83" s="148"/>
      <c r="AF83" s="148"/>
      <c r="AG83" s="148" t="s">
        <v>162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x14ac:dyDescent="0.2">
      <c r="A84" s="159" t="s">
        <v>137</v>
      </c>
      <c r="B84" s="160" t="s">
        <v>97</v>
      </c>
      <c r="C84" s="174" t="s">
        <v>98</v>
      </c>
      <c r="D84" s="161"/>
      <c r="E84" s="162"/>
      <c r="F84" s="163"/>
      <c r="G84" s="163">
        <f>SUMIF(AG85:AG99,"&lt;&gt;NOR",G85:G99)</f>
        <v>0</v>
      </c>
      <c r="H84" s="163"/>
      <c r="I84" s="163">
        <f>SUM(I85:I99)</f>
        <v>32640.880000000001</v>
      </c>
      <c r="J84" s="163"/>
      <c r="K84" s="163">
        <f>SUM(K85:K99)</f>
        <v>20371.32</v>
      </c>
      <c r="L84" s="163"/>
      <c r="M84" s="163">
        <f>SUM(M85:M99)</f>
        <v>0</v>
      </c>
      <c r="N84" s="163"/>
      <c r="O84" s="163">
        <f>SUM(O85:O99)</f>
        <v>1.0900000000000001</v>
      </c>
      <c r="P84" s="163"/>
      <c r="Q84" s="163">
        <f>SUM(Q85:Q99)</f>
        <v>0</v>
      </c>
      <c r="R84" s="163"/>
      <c r="S84" s="163"/>
      <c r="T84" s="164"/>
      <c r="U84" s="158"/>
      <c r="V84" s="158">
        <f>SUM(V85:V99)</f>
        <v>25.770000000000003</v>
      </c>
      <c r="W84" s="158"/>
      <c r="X84" s="158"/>
      <c r="AG84" t="s">
        <v>138</v>
      </c>
    </row>
    <row r="85" spans="1:60" outlineLevel="1" x14ac:dyDescent="0.2">
      <c r="A85" s="165">
        <v>28</v>
      </c>
      <c r="B85" s="166" t="s">
        <v>265</v>
      </c>
      <c r="C85" s="175" t="s">
        <v>266</v>
      </c>
      <c r="D85" s="167" t="s">
        <v>183</v>
      </c>
      <c r="E85" s="168">
        <v>28.318010000000001</v>
      </c>
      <c r="F85" s="169"/>
      <c r="G85" s="170">
        <f>ROUND(E85*F85,2)</f>
        <v>0</v>
      </c>
      <c r="H85" s="169">
        <v>12.73</v>
      </c>
      <c r="I85" s="170">
        <f>ROUND(E85*H85,2)</f>
        <v>360.49</v>
      </c>
      <c r="J85" s="169">
        <v>136.27000000000001</v>
      </c>
      <c r="K85" s="170">
        <f>ROUND(E85*J85,2)</f>
        <v>3858.9</v>
      </c>
      <c r="L85" s="170">
        <v>21</v>
      </c>
      <c r="M85" s="170">
        <f>G85*(1+L85/100)</f>
        <v>0</v>
      </c>
      <c r="N85" s="170">
        <v>8.0000000000000007E-5</v>
      </c>
      <c r="O85" s="170">
        <f>ROUND(E85*N85,2)</f>
        <v>0</v>
      </c>
      <c r="P85" s="170">
        <v>0</v>
      </c>
      <c r="Q85" s="170">
        <f>ROUND(E85*P85,2)</f>
        <v>0</v>
      </c>
      <c r="R85" s="170" t="s">
        <v>267</v>
      </c>
      <c r="S85" s="170" t="s">
        <v>142</v>
      </c>
      <c r="T85" s="171" t="s">
        <v>158</v>
      </c>
      <c r="U85" s="157">
        <v>0.28999999999999998</v>
      </c>
      <c r="V85" s="157">
        <f>ROUND(E85*U85,2)</f>
        <v>8.2100000000000009</v>
      </c>
      <c r="W85" s="157"/>
      <c r="X85" s="157" t="s">
        <v>159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160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259" t="s">
        <v>268</v>
      </c>
      <c r="D86" s="260"/>
      <c r="E86" s="260"/>
      <c r="F86" s="260"/>
      <c r="G86" s="260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8"/>
      <c r="Z86" s="148"/>
      <c r="AA86" s="148"/>
      <c r="AB86" s="148"/>
      <c r="AC86" s="148"/>
      <c r="AD86" s="148"/>
      <c r="AE86" s="148"/>
      <c r="AF86" s="148"/>
      <c r="AG86" s="148" t="s">
        <v>162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55"/>
      <c r="B87" s="156"/>
      <c r="C87" s="188" t="s">
        <v>269</v>
      </c>
      <c r="D87" s="179"/>
      <c r="E87" s="180">
        <v>28.318010000000001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8"/>
      <c r="Z87" s="148"/>
      <c r="AA87" s="148"/>
      <c r="AB87" s="148"/>
      <c r="AC87" s="148"/>
      <c r="AD87" s="148"/>
      <c r="AE87" s="148"/>
      <c r="AF87" s="148"/>
      <c r="AG87" s="148" t="s">
        <v>164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ht="33.75" outlineLevel="1" x14ac:dyDescent="0.2">
      <c r="A88" s="165">
        <v>29</v>
      </c>
      <c r="B88" s="166" t="s">
        <v>270</v>
      </c>
      <c r="C88" s="175" t="s">
        <v>271</v>
      </c>
      <c r="D88" s="167" t="s">
        <v>201</v>
      </c>
      <c r="E88" s="168">
        <v>33.778939999999999</v>
      </c>
      <c r="F88" s="169"/>
      <c r="G88" s="170">
        <f>ROUND(E88*F88,2)</f>
        <v>0</v>
      </c>
      <c r="H88" s="169">
        <v>5.0999999999999996</v>
      </c>
      <c r="I88" s="170">
        <f>ROUND(E88*H88,2)</f>
        <v>172.27</v>
      </c>
      <c r="J88" s="169">
        <v>169.4</v>
      </c>
      <c r="K88" s="170">
        <f>ROUND(E88*J88,2)</f>
        <v>5722.15</v>
      </c>
      <c r="L88" s="170">
        <v>21</v>
      </c>
      <c r="M88" s="170">
        <f>G88*(1+L88/100)</f>
        <v>0</v>
      </c>
      <c r="N88" s="170">
        <v>2.1000000000000001E-4</v>
      </c>
      <c r="O88" s="170">
        <f>ROUND(E88*N88,2)</f>
        <v>0.01</v>
      </c>
      <c r="P88" s="170">
        <v>0</v>
      </c>
      <c r="Q88" s="170">
        <f>ROUND(E88*P88,2)</f>
        <v>0</v>
      </c>
      <c r="R88" s="170" t="s">
        <v>267</v>
      </c>
      <c r="S88" s="170" t="s">
        <v>142</v>
      </c>
      <c r="T88" s="171" t="s">
        <v>158</v>
      </c>
      <c r="U88" s="157">
        <v>0.26</v>
      </c>
      <c r="V88" s="157">
        <f>ROUND(E88*U88,2)</f>
        <v>8.7799999999999994</v>
      </c>
      <c r="W88" s="157"/>
      <c r="X88" s="157" t="s">
        <v>159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160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5"/>
      <c r="B89" s="156"/>
      <c r="C89" s="188" t="s">
        <v>272</v>
      </c>
      <c r="D89" s="179"/>
      <c r="E89" s="180">
        <v>33.778939999999999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8"/>
      <c r="Z89" s="148"/>
      <c r="AA89" s="148"/>
      <c r="AB89" s="148"/>
      <c r="AC89" s="148"/>
      <c r="AD89" s="148"/>
      <c r="AE89" s="148"/>
      <c r="AF89" s="148"/>
      <c r="AG89" s="148" t="s">
        <v>164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65">
        <v>30</v>
      </c>
      <c r="B90" s="166" t="s">
        <v>273</v>
      </c>
      <c r="C90" s="175" t="s">
        <v>274</v>
      </c>
      <c r="D90" s="167" t="s">
        <v>201</v>
      </c>
      <c r="E90" s="168">
        <v>27.9</v>
      </c>
      <c r="F90" s="169"/>
      <c r="G90" s="170">
        <f>ROUND(E90*F90,2)</f>
        <v>0</v>
      </c>
      <c r="H90" s="169">
        <v>50</v>
      </c>
      <c r="I90" s="170">
        <f>ROUND(E90*H90,2)</f>
        <v>1395</v>
      </c>
      <c r="J90" s="169">
        <v>345</v>
      </c>
      <c r="K90" s="170">
        <f>ROUND(E90*J90,2)</f>
        <v>9625.5</v>
      </c>
      <c r="L90" s="170">
        <v>21</v>
      </c>
      <c r="M90" s="170">
        <f>G90*(1+L90/100)</f>
        <v>0</v>
      </c>
      <c r="N90" s="170">
        <v>1.06E-3</v>
      </c>
      <c r="O90" s="170">
        <f>ROUND(E90*N90,2)</f>
        <v>0.03</v>
      </c>
      <c r="P90" s="170">
        <v>0</v>
      </c>
      <c r="Q90" s="170">
        <f>ROUND(E90*P90,2)</f>
        <v>0</v>
      </c>
      <c r="R90" s="170"/>
      <c r="S90" s="170" t="s">
        <v>184</v>
      </c>
      <c r="T90" s="171" t="s">
        <v>143</v>
      </c>
      <c r="U90" s="157">
        <v>0.27</v>
      </c>
      <c r="V90" s="157">
        <f>ROUND(E90*U90,2)</f>
        <v>7.53</v>
      </c>
      <c r="W90" s="157"/>
      <c r="X90" s="157" t="s">
        <v>159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160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188" t="s">
        <v>275</v>
      </c>
      <c r="D91" s="179"/>
      <c r="E91" s="180">
        <v>27.9</v>
      </c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8"/>
      <c r="Z91" s="148"/>
      <c r="AA91" s="148"/>
      <c r="AB91" s="148"/>
      <c r="AC91" s="148"/>
      <c r="AD91" s="148"/>
      <c r="AE91" s="148"/>
      <c r="AF91" s="148"/>
      <c r="AG91" s="148" t="s">
        <v>164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65">
        <v>31</v>
      </c>
      <c r="B92" s="166" t="s">
        <v>276</v>
      </c>
      <c r="C92" s="175" t="s">
        <v>277</v>
      </c>
      <c r="D92" s="167" t="s">
        <v>156</v>
      </c>
      <c r="E92" s="168">
        <v>0.70794999999999997</v>
      </c>
      <c r="F92" s="169"/>
      <c r="G92" s="170">
        <f>ROUND(E92*F92,2)</f>
        <v>0</v>
      </c>
      <c r="H92" s="169">
        <v>13260</v>
      </c>
      <c r="I92" s="170">
        <f>ROUND(E92*H92,2)</f>
        <v>9387.42</v>
      </c>
      <c r="J92" s="169">
        <v>0</v>
      </c>
      <c r="K92" s="170">
        <f>ROUND(E92*J92,2)</f>
        <v>0</v>
      </c>
      <c r="L92" s="170">
        <v>21</v>
      </c>
      <c r="M92" s="170">
        <f>G92*(1+L92/100)</f>
        <v>0</v>
      </c>
      <c r="N92" s="170">
        <v>0.55000000000000004</v>
      </c>
      <c r="O92" s="170">
        <f>ROUND(E92*N92,2)</f>
        <v>0.39</v>
      </c>
      <c r="P92" s="170">
        <v>0</v>
      </c>
      <c r="Q92" s="170">
        <f>ROUND(E92*P92,2)</f>
        <v>0</v>
      </c>
      <c r="R92" s="170" t="s">
        <v>188</v>
      </c>
      <c r="S92" s="170" t="s">
        <v>142</v>
      </c>
      <c r="T92" s="171" t="s">
        <v>158</v>
      </c>
      <c r="U92" s="157">
        <v>0</v>
      </c>
      <c r="V92" s="157">
        <f>ROUND(E92*U92,2)</f>
        <v>0</v>
      </c>
      <c r="W92" s="157"/>
      <c r="X92" s="157" t="s">
        <v>189</v>
      </c>
      <c r="Y92" s="148"/>
      <c r="Z92" s="148"/>
      <c r="AA92" s="148"/>
      <c r="AB92" s="148"/>
      <c r="AC92" s="148"/>
      <c r="AD92" s="148"/>
      <c r="AE92" s="148"/>
      <c r="AF92" s="148"/>
      <c r="AG92" s="148" t="s">
        <v>190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55"/>
      <c r="B93" s="156"/>
      <c r="C93" s="188" t="s">
        <v>278</v>
      </c>
      <c r="D93" s="179"/>
      <c r="E93" s="180">
        <v>0.70794999999999997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8"/>
      <c r="Z93" s="148"/>
      <c r="AA93" s="148"/>
      <c r="AB93" s="148"/>
      <c r="AC93" s="148"/>
      <c r="AD93" s="148"/>
      <c r="AE93" s="148"/>
      <c r="AF93" s="148"/>
      <c r="AG93" s="148" t="s">
        <v>164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65">
        <v>32</v>
      </c>
      <c r="B94" s="166" t="s">
        <v>279</v>
      </c>
      <c r="C94" s="175" t="s">
        <v>280</v>
      </c>
      <c r="D94" s="167" t="s">
        <v>156</v>
      </c>
      <c r="E94" s="168">
        <v>0.77137999999999995</v>
      </c>
      <c r="F94" s="169"/>
      <c r="G94" s="170">
        <f>ROUND(E94*F94,2)</f>
        <v>0</v>
      </c>
      <c r="H94" s="169">
        <v>13600</v>
      </c>
      <c r="I94" s="170">
        <f>ROUND(E94*H94,2)</f>
        <v>10490.77</v>
      </c>
      <c r="J94" s="169">
        <v>0</v>
      </c>
      <c r="K94" s="170">
        <f>ROUND(E94*J94,2)</f>
        <v>0</v>
      </c>
      <c r="L94" s="170">
        <v>21</v>
      </c>
      <c r="M94" s="170">
        <f>G94*(1+L94/100)</f>
        <v>0</v>
      </c>
      <c r="N94" s="170">
        <v>0.5</v>
      </c>
      <c r="O94" s="170">
        <f>ROUND(E94*N94,2)</f>
        <v>0.39</v>
      </c>
      <c r="P94" s="170">
        <v>0</v>
      </c>
      <c r="Q94" s="170">
        <f>ROUND(E94*P94,2)</f>
        <v>0</v>
      </c>
      <c r="R94" s="170"/>
      <c r="S94" s="170" t="s">
        <v>184</v>
      </c>
      <c r="T94" s="171" t="s">
        <v>158</v>
      </c>
      <c r="U94" s="157">
        <v>0</v>
      </c>
      <c r="V94" s="157">
        <f>ROUND(E94*U94,2)</f>
        <v>0</v>
      </c>
      <c r="W94" s="157"/>
      <c r="X94" s="157" t="s">
        <v>189</v>
      </c>
      <c r="Y94" s="148"/>
      <c r="Z94" s="148"/>
      <c r="AA94" s="148"/>
      <c r="AB94" s="148"/>
      <c r="AC94" s="148"/>
      <c r="AD94" s="148"/>
      <c r="AE94" s="148"/>
      <c r="AF94" s="148"/>
      <c r="AG94" s="148" t="s">
        <v>190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188" t="s">
        <v>281</v>
      </c>
      <c r="D95" s="179"/>
      <c r="E95" s="180">
        <v>0.77137999999999995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8"/>
      <c r="Z95" s="148"/>
      <c r="AA95" s="148"/>
      <c r="AB95" s="148"/>
      <c r="AC95" s="148"/>
      <c r="AD95" s="148"/>
      <c r="AE95" s="148"/>
      <c r="AF95" s="148"/>
      <c r="AG95" s="148" t="s">
        <v>164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65">
        <v>33</v>
      </c>
      <c r="B96" s="166" t="s">
        <v>282</v>
      </c>
      <c r="C96" s="175" t="s">
        <v>283</v>
      </c>
      <c r="D96" s="167" t="s">
        <v>201</v>
      </c>
      <c r="E96" s="168">
        <v>36.481259999999999</v>
      </c>
      <c r="F96" s="169"/>
      <c r="G96" s="170">
        <f>ROUND(E96*F96,2)</f>
        <v>0</v>
      </c>
      <c r="H96" s="169">
        <v>297</v>
      </c>
      <c r="I96" s="170">
        <f>ROUND(E96*H96,2)</f>
        <v>10834.93</v>
      </c>
      <c r="J96" s="169">
        <v>0</v>
      </c>
      <c r="K96" s="170">
        <f>ROUND(E96*J96,2)</f>
        <v>0</v>
      </c>
      <c r="L96" s="170">
        <v>21</v>
      </c>
      <c r="M96" s="170">
        <f>G96*(1+L96/100)</f>
        <v>0</v>
      </c>
      <c r="N96" s="170">
        <v>7.3600000000000002E-3</v>
      </c>
      <c r="O96" s="170">
        <f>ROUND(E96*N96,2)</f>
        <v>0.27</v>
      </c>
      <c r="P96" s="170">
        <v>0</v>
      </c>
      <c r="Q96" s="170">
        <f>ROUND(E96*P96,2)</f>
        <v>0</v>
      </c>
      <c r="R96" s="170"/>
      <c r="S96" s="170" t="s">
        <v>184</v>
      </c>
      <c r="T96" s="171" t="s">
        <v>158</v>
      </c>
      <c r="U96" s="157">
        <v>0</v>
      </c>
      <c r="V96" s="157">
        <f>ROUND(E96*U96,2)</f>
        <v>0</v>
      </c>
      <c r="W96" s="157"/>
      <c r="X96" s="157" t="s">
        <v>189</v>
      </c>
      <c r="Y96" s="148"/>
      <c r="Z96" s="148"/>
      <c r="AA96" s="148"/>
      <c r="AB96" s="148"/>
      <c r="AC96" s="148"/>
      <c r="AD96" s="148"/>
      <c r="AE96" s="148"/>
      <c r="AF96" s="148"/>
      <c r="AG96" s="148" t="s">
        <v>190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5"/>
      <c r="B97" s="156"/>
      <c r="C97" s="188" t="s">
        <v>284</v>
      </c>
      <c r="D97" s="179"/>
      <c r="E97" s="180">
        <v>36.481259999999999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8"/>
      <c r="Z97" s="148"/>
      <c r="AA97" s="148"/>
      <c r="AB97" s="148"/>
      <c r="AC97" s="148"/>
      <c r="AD97" s="148"/>
      <c r="AE97" s="148"/>
      <c r="AF97" s="148"/>
      <c r="AG97" s="148" t="s">
        <v>164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65">
        <v>34</v>
      </c>
      <c r="B98" s="166" t="s">
        <v>285</v>
      </c>
      <c r="C98" s="175" t="s">
        <v>286</v>
      </c>
      <c r="D98" s="167" t="s">
        <v>228</v>
      </c>
      <c r="E98" s="168">
        <v>1.0825</v>
      </c>
      <c r="F98" s="169"/>
      <c r="G98" s="170">
        <f>ROUND(E98*F98,2)</f>
        <v>0</v>
      </c>
      <c r="H98" s="169">
        <v>0</v>
      </c>
      <c r="I98" s="170">
        <f>ROUND(E98*H98,2)</f>
        <v>0</v>
      </c>
      <c r="J98" s="169">
        <v>1076</v>
      </c>
      <c r="K98" s="170">
        <f>ROUND(E98*J98,2)</f>
        <v>1164.77</v>
      </c>
      <c r="L98" s="170">
        <v>21</v>
      </c>
      <c r="M98" s="170">
        <f>G98*(1+L98/100)</f>
        <v>0</v>
      </c>
      <c r="N98" s="170">
        <v>0</v>
      </c>
      <c r="O98" s="170">
        <f>ROUND(E98*N98,2)</f>
        <v>0</v>
      </c>
      <c r="P98" s="170">
        <v>0</v>
      </c>
      <c r="Q98" s="170">
        <f>ROUND(E98*P98,2)</f>
        <v>0</v>
      </c>
      <c r="R98" s="170" t="s">
        <v>267</v>
      </c>
      <c r="S98" s="170" t="s">
        <v>142</v>
      </c>
      <c r="T98" s="171" t="s">
        <v>158</v>
      </c>
      <c r="U98" s="157">
        <v>1.1559999999999999</v>
      </c>
      <c r="V98" s="157">
        <f>ROUND(E98*U98,2)</f>
        <v>1.25</v>
      </c>
      <c r="W98" s="157"/>
      <c r="X98" s="157" t="s">
        <v>229</v>
      </c>
      <c r="Y98" s="148"/>
      <c r="Z98" s="148"/>
      <c r="AA98" s="148"/>
      <c r="AB98" s="148"/>
      <c r="AC98" s="148"/>
      <c r="AD98" s="148"/>
      <c r="AE98" s="148"/>
      <c r="AF98" s="148"/>
      <c r="AG98" s="148" t="s">
        <v>230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55"/>
      <c r="B99" s="156"/>
      <c r="C99" s="259" t="s">
        <v>264</v>
      </c>
      <c r="D99" s="260"/>
      <c r="E99" s="260"/>
      <c r="F99" s="260"/>
      <c r="G99" s="260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8"/>
      <c r="Z99" s="148"/>
      <c r="AA99" s="148"/>
      <c r="AB99" s="148"/>
      <c r="AC99" s="148"/>
      <c r="AD99" s="148"/>
      <c r="AE99" s="148"/>
      <c r="AF99" s="148"/>
      <c r="AG99" s="148" t="s">
        <v>162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x14ac:dyDescent="0.2">
      <c r="A100" s="159" t="s">
        <v>137</v>
      </c>
      <c r="B100" s="160" t="s">
        <v>99</v>
      </c>
      <c r="C100" s="174" t="s">
        <v>100</v>
      </c>
      <c r="D100" s="161"/>
      <c r="E100" s="162"/>
      <c r="F100" s="163"/>
      <c r="G100" s="163">
        <f>SUMIF(AG101:AG108,"&lt;&gt;NOR",G101:G108)</f>
        <v>0</v>
      </c>
      <c r="H100" s="163"/>
      <c r="I100" s="163">
        <f>SUM(I101:I108)</f>
        <v>5526.42</v>
      </c>
      <c r="J100" s="163"/>
      <c r="K100" s="163">
        <f>SUM(K101:K108)</f>
        <v>15662.34</v>
      </c>
      <c r="L100" s="163"/>
      <c r="M100" s="163">
        <f>SUM(M101:M108)</f>
        <v>0</v>
      </c>
      <c r="N100" s="163"/>
      <c r="O100" s="163">
        <f>SUM(O101:O108)</f>
        <v>7.0000000000000007E-2</v>
      </c>
      <c r="P100" s="163"/>
      <c r="Q100" s="163">
        <f>SUM(Q101:Q108)</f>
        <v>0</v>
      </c>
      <c r="R100" s="163"/>
      <c r="S100" s="163"/>
      <c r="T100" s="164"/>
      <c r="U100" s="158"/>
      <c r="V100" s="158">
        <f>SUM(V101:V108)</f>
        <v>14.07</v>
      </c>
      <c r="W100" s="158"/>
      <c r="X100" s="158"/>
      <c r="AG100" t="s">
        <v>138</v>
      </c>
    </row>
    <row r="101" spans="1:60" ht="22.5" outlineLevel="1" x14ac:dyDescent="0.2">
      <c r="A101" s="165">
        <v>35</v>
      </c>
      <c r="B101" s="166" t="s">
        <v>287</v>
      </c>
      <c r="C101" s="175" t="s">
        <v>288</v>
      </c>
      <c r="D101" s="167" t="s">
        <v>201</v>
      </c>
      <c r="E101" s="168">
        <v>22.913150000000002</v>
      </c>
      <c r="F101" s="169"/>
      <c r="G101" s="170">
        <f>ROUND(E101*F101,2)</f>
        <v>0</v>
      </c>
      <c r="H101" s="169">
        <v>241.19</v>
      </c>
      <c r="I101" s="170">
        <f>ROUND(E101*H101,2)</f>
        <v>5526.42</v>
      </c>
      <c r="J101" s="169">
        <v>277.81</v>
      </c>
      <c r="K101" s="170">
        <f>ROUND(E101*J101,2)</f>
        <v>6365.5</v>
      </c>
      <c r="L101" s="170">
        <v>21</v>
      </c>
      <c r="M101" s="170">
        <f>G101*(1+L101/100)</f>
        <v>0</v>
      </c>
      <c r="N101" s="170">
        <v>2.8800000000000002E-3</v>
      </c>
      <c r="O101" s="170">
        <f>ROUND(E101*N101,2)</f>
        <v>7.0000000000000007E-2</v>
      </c>
      <c r="P101" s="170">
        <v>0</v>
      </c>
      <c r="Q101" s="170">
        <f>ROUND(E101*P101,2)</f>
        <v>0</v>
      </c>
      <c r="R101" s="170" t="s">
        <v>289</v>
      </c>
      <c r="S101" s="170" t="s">
        <v>142</v>
      </c>
      <c r="T101" s="171" t="s">
        <v>158</v>
      </c>
      <c r="U101" s="157">
        <v>0.56999999999999995</v>
      </c>
      <c r="V101" s="157">
        <f>ROUND(E101*U101,2)</f>
        <v>13.06</v>
      </c>
      <c r="W101" s="157"/>
      <c r="X101" s="157" t="s">
        <v>159</v>
      </c>
      <c r="Y101" s="148"/>
      <c r="Z101" s="148"/>
      <c r="AA101" s="148"/>
      <c r="AB101" s="148"/>
      <c r="AC101" s="148"/>
      <c r="AD101" s="148"/>
      <c r="AE101" s="148"/>
      <c r="AF101" s="148"/>
      <c r="AG101" s="148" t="s">
        <v>160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188" t="s">
        <v>290</v>
      </c>
      <c r="D102" s="179"/>
      <c r="E102" s="180">
        <v>22.913150000000002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164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65">
        <v>36</v>
      </c>
      <c r="B103" s="166" t="s">
        <v>291</v>
      </c>
      <c r="C103" s="175" t="s">
        <v>292</v>
      </c>
      <c r="D103" s="167" t="s">
        <v>201</v>
      </c>
      <c r="E103" s="168">
        <v>4.4000000000000004</v>
      </c>
      <c r="F103" s="169"/>
      <c r="G103" s="170">
        <f>ROUND(E103*F103,2)</f>
        <v>0</v>
      </c>
      <c r="H103" s="169">
        <v>0</v>
      </c>
      <c r="I103" s="170">
        <f>ROUND(E103*H103,2)</f>
        <v>0</v>
      </c>
      <c r="J103" s="169">
        <v>1895</v>
      </c>
      <c r="K103" s="170">
        <f>ROUND(E103*J103,2)</f>
        <v>8338</v>
      </c>
      <c r="L103" s="170">
        <v>21</v>
      </c>
      <c r="M103" s="170">
        <f>G103*(1+L103/100)</f>
        <v>0</v>
      </c>
      <c r="N103" s="170">
        <v>0</v>
      </c>
      <c r="O103" s="170">
        <f>ROUND(E103*N103,2)</f>
        <v>0</v>
      </c>
      <c r="P103" s="170">
        <v>0</v>
      </c>
      <c r="Q103" s="170">
        <f>ROUND(E103*P103,2)</f>
        <v>0</v>
      </c>
      <c r="R103" s="170"/>
      <c r="S103" s="170" t="s">
        <v>184</v>
      </c>
      <c r="T103" s="171" t="s">
        <v>143</v>
      </c>
      <c r="U103" s="157">
        <v>0</v>
      </c>
      <c r="V103" s="157">
        <f>ROUND(E103*U103,2)</f>
        <v>0</v>
      </c>
      <c r="W103" s="157"/>
      <c r="X103" s="157" t="s">
        <v>159</v>
      </c>
      <c r="Y103" s="148"/>
      <c r="Z103" s="148"/>
      <c r="AA103" s="148"/>
      <c r="AB103" s="148"/>
      <c r="AC103" s="148"/>
      <c r="AD103" s="148"/>
      <c r="AE103" s="148"/>
      <c r="AF103" s="148"/>
      <c r="AG103" s="148" t="s">
        <v>160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55"/>
      <c r="B104" s="156"/>
      <c r="C104" s="188" t="s">
        <v>293</v>
      </c>
      <c r="D104" s="179"/>
      <c r="E104" s="180">
        <v>4.4000000000000004</v>
      </c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8"/>
      <c r="Z104" s="148"/>
      <c r="AA104" s="148"/>
      <c r="AB104" s="148"/>
      <c r="AC104" s="148"/>
      <c r="AD104" s="148"/>
      <c r="AE104" s="148"/>
      <c r="AF104" s="148"/>
      <c r="AG104" s="148" t="s">
        <v>164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65">
        <v>37</v>
      </c>
      <c r="B105" s="166" t="s">
        <v>294</v>
      </c>
      <c r="C105" s="175" t="s">
        <v>295</v>
      </c>
      <c r="D105" s="167" t="s">
        <v>219</v>
      </c>
      <c r="E105" s="168">
        <v>2</v>
      </c>
      <c r="F105" s="169"/>
      <c r="G105" s="170">
        <f>ROUND(E105*F105,2)</f>
        <v>0</v>
      </c>
      <c r="H105" s="169">
        <v>0</v>
      </c>
      <c r="I105" s="170">
        <f>ROUND(E105*H105,2)</f>
        <v>0</v>
      </c>
      <c r="J105" s="169">
        <v>413.5</v>
      </c>
      <c r="K105" s="170">
        <f>ROUND(E105*J105,2)</f>
        <v>827</v>
      </c>
      <c r="L105" s="170">
        <v>21</v>
      </c>
      <c r="M105" s="170">
        <f>G105*(1+L105/100)</f>
        <v>0</v>
      </c>
      <c r="N105" s="170">
        <v>1.81E-3</v>
      </c>
      <c r="O105" s="170">
        <f>ROUND(E105*N105,2)</f>
        <v>0</v>
      </c>
      <c r="P105" s="170">
        <v>0</v>
      </c>
      <c r="Q105" s="170">
        <f>ROUND(E105*P105,2)</f>
        <v>0</v>
      </c>
      <c r="R105" s="170"/>
      <c r="S105" s="170" t="s">
        <v>184</v>
      </c>
      <c r="T105" s="171" t="s">
        <v>158</v>
      </c>
      <c r="U105" s="157">
        <v>0.34</v>
      </c>
      <c r="V105" s="157">
        <f>ROUND(E105*U105,2)</f>
        <v>0.68</v>
      </c>
      <c r="W105" s="157"/>
      <c r="X105" s="157" t="s">
        <v>159</v>
      </c>
      <c r="Y105" s="148"/>
      <c r="Z105" s="148"/>
      <c r="AA105" s="148"/>
      <c r="AB105" s="148"/>
      <c r="AC105" s="148"/>
      <c r="AD105" s="148"/>
      <c r="AE105" s="148"/>
      <c r="AF105" s="148"/>
      <c r="AG105" s="148" t="s">
        <v>160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55"/>
      <c r="B106" s="156"/>
      <c r="C106" s="188" t="s">
        <v>296</v>
      </c>
      <c r="D106" s="179"/>
      <c r="E106" s="180">
        <v>2</v>
      </c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8"/>
      <c r="Z106" s="148"/>
      <c r="AA106" s="148"/>
      <c r="AB106" s="148"/>
      <c r="AC106" s="148"/>
      <c r="AD106" s="148"/>
      <c r="AE106" s="148"/>
      <c r="AF106" s="148"/>
      <c r="AG106" s="148" t="s">
        <v>164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65">
        <v>38</v>
      </c>
      <c r="B107" s="166" t="s">
        <v>297</v>
      </c>
      <c r="C107" s="175" t="s">
        <v>298</v>
      </c>
      <c r="D107" s="167" t="s">
        <v>228</v>
      </c>
      <c r="E107" s="168">
        <v>6.9610000000000005E-2</v>
      </c>
      <c r="F107" s="169"/>
      <c r="G107" s="170">
        <f>ROUND(E107*F107,2)</f>
        <v>0</v>
      </c>
      <c r="H107" s="169">
        <v>0</v>
      </c>
      <c r="I107" s="170">
        <f>ROUND(E107*H107,2)</f>
        <v>0</v>
      </c>
      <c r="J107" s="169">
        <v>1894</v>
      </c>
      <c r="K107" s="170">
        <f>ROUND(E107*J107,2)</f>
        <v>131.84</v>
      </c>
      <c r="L107" s="170">
        <v>21</v>
      </c>
      <c r="M107" s="170">
        <f>G107*(1+L107/100)</f>
        <v>0</v>
      </c>
      <c r="N107" s="170">
        <v>0</v>
      </c>
      <c r="O107" s="170">
        <f>ROUND(E107*N107,2)</f>
        <v>0</v>
      </c>
      <c r="P107" s="170">
        <v>0</v>
      </c>
      <c r="Q107" s="170">
        <f>ROUND(E107*P107,2)</f>
        <v>0</v>
      </c>
      <c r="R107" s="170" t="s">
        <v>289</v>
      </c>
      <c r="S107" s="170" t="s">
        <v>142</v>
      </c>
      <c r="T107" s="171" t="s">
        <v>158</v>
      </c>
      <c r="U107" s="157">
        <v>4.7370000000000001</v>
      </c>
      <c r="V107" s="157">
        <f>ROUND(E107*U107,2)</f>
        <v>0.33</v>
      </c>
      <c r="W107" s="157"/>
      <c r="X107" s="157" t="s">
        <v>229</v>
      </c>
      <c r="Y107" s="148"/>
      <c r="Z107" s="148"/>
      <c r="AA107" s="148"/>
      <c r="AB107" s="148"/>
      <c r="AC107" s="148"/>
      <c r="AD107" s="148"/>
      <c r="AE107" s="148"/>
      <c r="AF107" s="148"/>
      <c r="AG107" s="148" t="s">
        <v>230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55"/>
      <c r="B108" s="156"/>
      <c r="C108" s="259" t="s">
        <v>264</v>
      </c>
      <c r="D108" s="260"/>
      <c r="E108" s="260"/>
      <c r="F108" s="260"/>
      <c r="G108" s="260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8"/>
      <c r="Z108" s="148"/>
      <c r="AA108" s="148"/>
      <c r="AB108" s="148"/>
      <c r="AC108" s="148"/>
      <c r="AD108" s="148"/>
      <c r="AE108" s="148"/>
      <c r="AF108" s="148"/>
      <c r="AG108" s="148" t="s">
        <v>162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x14ac:dyDescent="0.2">
      <c r="A109" s="159" t="s">
        <v>137</v>
      </c>
      <c r="B109" s="160" t="s">
        <v>101</v>
      </c>
      <c r="C109" s="174" t="s">
        <v>102</v>
      </c>
      <c r="D109" s="161"/>
      <c r="E109" s="162"/>
      <c r="F109" s="163"/>
      <c r="G109" s="163">
        <f>SUMIF(AG110:AG122,"&lt;&gt;NOR",G110:G122)</f>
        <v>0</v>
      </c>
      <c r="H109" s="163"/>
      <c r="I109" s="163">
        <f>SUM(I110:I122)</f>
        <v>28982.899999999998</v>
      </c>
      <c r="J109" s="163"/>
      <c r="K109" s="163">
        <f>SUM(K110:K122)</f>
        <v>17811.07</v>
      </c>
      <c r="L109" s="163"/>
      <c r="M109" s="163">
        <f>SUM(M110:M122)</f>
        <v>0</v>
      </c>
      <c r="N109" s="163"/>
      <c r="O109" s="163">
        <f>SUM(O110:O122)</f>
        <v>0.76</v>
      </c>
      <c r="P109" s="163"/>
      <c r="Q109" s="163">
        <f>SUM(Q110:Q122)</f>
        <v>0</v>
      </c>
      <c r="R109" s="163"/>
      <c r="S109" s="163"/>
      <c r="T109" s="164"/>
      <c r="U109" s="158"/>
      <c r="V109" s="158">
        <f>SUM(V110:V122)</f>
        <v>37.93</v>
      </c>
      <c r="W109" s="158"/>
      <c r="X109" s="158"/>
      <c r="AG109" t="s">
        <v>138</v>
      </c>
    </row>
    <row r="110" spans="1:60" ht="22.5" outlineLevel="1" x14ac:dyDescent="0.2">
      <c r="A110" s="165">
        <v>39</v>
      </c>
      <c r="B110" s="166" t="s">
        <v>299</v>
      </c>
      <c r="C110" s="175" t="s">
        <v>300</v>
      </c>
      <c r="D110" s="167" t="s">
        <v>183</v>
      </c>
      <c r="E110" s="168">
        <v>11.186</v>
      </c>
      <c r="F110" s="169"/>
      <c r="G110" s="170">
        <f>ROUND(E110*F110,2)</f>
        <v>0</v>
      </c>
      <c r="H110" s="169">
        <v>10.1</v>
      </c>
      <c r="I110" s="170">
        <f>ROUND(E110*H110,2)</f>
        <v>112.98</v>
      </c>
      <c r="J110" s="169">
        <v>200.4</v>
      </c>
      <c r="K110" s="170">
        <f>ROUND(E110*J110,2)</f>
        <v>2241.67</v>
      </c>
      <c r="L110" s="170">
        <v>21</v>
      </c>
      <c r="M110" s="170">
        <f>G110*(1+L110/100)</f>
        <v>0</v>
      </c>
      <c r="N110" s="170">
        <v>2.0000000000000001E-4</v>
      </c>
      <c r="O110" s="170">
        <f>ROUND(E110*N110,2)</f>
        <v>0</v>
      </c>
      <c r="P110" s="170">
        <v>0</v>
      </c>
      <c r="Q110" s="170">
        <f>ROUND(E110*P110,2)</f>
        <v>0</v>
      </c>
      <c r="R110" s="170" t="s">
        <v>301</v>
      </c>
      <c r="S110" s="170" t="s">
        <v>142</v>
      </c>
      <c r="T110" s="171" t="s">
        <v>158</v>
      </c>
      <c r="U110" s="157">
        <v>0.45</v>
      </c>
      <c r="V110" s="157">
        <f>ROUND(E110*U110,2)</f>
        <v>5.03</v>
      </c>
      <c r="W110" s="157"/>
      <c r="X110" s="157" t="s">
        <v>159</v>
      </c>
      <c r="Y110" s="148"/>
      <c r="Z110" s="148"/>
      <c r="AA110" s="148"/>
      <c r="AB110" s="148"/>
      <c r="AC110" s="148"/>
      <c r="AD110" s="148"/>
      <c r="AE110" s="148"/>
      <c r="AF110" s="148"/>
      <c r="AG110" s="148" t="s">
        <v>160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55"/>
      <c r="B111" s="156"/>
      <c r="C111" s="259" t="s">
        <v>302</v>
      </c>
      <c r="D111" s="260"/>
      <c r="E111" s="260"/>
      <c r="F111" s="260"/>
      <c r="G111" s="260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162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55"/>
      <c r="B112" s="156"/>
      <c r="C112" s="188" t="s">
        <v>303</v>
      </c>
      <c r="D112" s="179"/>
      <c r="E112" s="180">
        <v>11.186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164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65">
        <v>40</v>
      </c>
      <c r="B113" s="166" t="s">
        <v>304</v>
      </c>
      <c r="C113" s="175" t="s">
        <v>305</v>
      </c>
      <c r="D113" s="167" t="s">
        <v>183</v>
      </c>
      <c r="E113" s="168">
        <v>23.640999999999998</v>
      </c>
      <c r="F113" s="169"/>
      <c r="G113" s="170">
        <f>ROUND(E113*F113,2)</f>
        <v>0</v>
      </c>
      <c r="H113" s="169">
        <v>178.68</v>
      </c>
      <c r="I113" s="170">
        <f>ROUND(E113*H113,2)</f>
        <v>4224.17</v>
      </c>
      <c r="J113" s="169">
        <v>631.32000000000005</v>
      </c>
      <c r="K113" s="170">
        <f>ROUND(E113*J113,2)</f>
        <v>14925.04</v>
      </c>
      <c r="L113" s="170">
        <v>21</v>
      </c>
      <c r="M113" s="170">
        <f>G113*(1+L113/100)</f>
        <v>0</v>
      </c>
      <c r="N113" s="170">
        <v>2.5000000000000001E-4</v>
      </c>
      <c r="O113" s="170">
        <f>ROUND(E113*N113,2)</f>
        <v>0.01</v>
      </c>
      <c r="P113" s="170">
        <v>0</v>
      </c>
      <c r="Q113" s="170">
        <f>ROUND(E113*P113,2)</f>
        <v>0</v>
      </c>
      <c r="R113" s="170" t="s">
        <v>301</v>
      </c>
      <c r="S113" s="170" t="s">
        <v>142</v>
      </c>
      <c r="T113" s="171" t="s">
        <v>158</v>
      </c>
      <c r="U113" s="157">
        <v>1.32</v>
      </c>
      <c r="V113" s="157">
        <f>ROUND(E113*U113,2)</f>
        <v>31.21</v>
      </c>
      <c r="W113" s="157"/>
      <c r="X113" s="157" t="s">
        <v>159</v>
      </c>
      <c r="Y113" s="148"/>
      <c r="Z113" s="148"/>
      <c r="AA113" s="148"/>
      <c r="AB113" s="148"/>
      <c r="AC113" s="148"/>
      <c r="AD113" s="148"/>
      <c r="AE113" s="148"/>
      <c r="AF113" s="148"/>
      <c r="AG113" s="148" t="s">
        <v>160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55"/>
      <c r="B114" s="156"/>
      <c r="C114" s="188" t="s">
        <v>306</v>
      </c>
      <c r="D114" s="179"/>
      <c r="E114" s="180">
        <v>23.640999999999998</v>
      </c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8"/>
      <c r="Z114" s="148"/>
      <c r="AA114" s="148"/>
      <c r="AB114" s="148"/>
      <c r="AC114" s="148"/>
      <c r="AD114" s="148"/>
      <c r="AE114" s="148"/>
      <c r="AF114" s="148"/>
      <c r="AG114" s="148" t="s">
        <v>164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65">
        <v>41</v>
      </c>
      <c r="B115" s="166" t="s">
        <v>276</v>
      </c>
      <c r="C115" s="175" t="s">
        <v>277</v>
      </c>
      <c r="D115" s="167" t="s">
        <v>156</v>
      </c>
      <c r="E115" s="168">
        <v>0.30202000000000001</v>
      </c>
      <c r="F115" s="169"/>
      <c r="G115" s="170">
        <f>ROUND(E115*F115,2)</f>
        <v>0</v>
      </c>
      <c r="H115" s="169">
        <v>13260</v>
      </c>
      <c r="I115" s="170">
        <f>ROUND(E115*H115,2)</f>
        <v>4004.79</v>
      </c>
      <c r="J115" s="169">
        <v>0</v>
      </c>
      <c r="K115" s="170">
        <f>ROUND(E115*J115,2)</f>
        <v>0</v>
      </c>
      <c r="L115" s="170">
        <v>21</v>
      </c>
      <c r="M115" s="170">
        <f>G115*(1+L115/100)</f>
        <v>0</v>
      </c>
      <c r="N115" s="170">
        <v>0.55000000000000004</v>
      </c>
      <c r="O115" s="170">
        <f>ROUND(E115*N115,2)</f>
        <v>0.17</v>
      </c>
      <c r="P115" s="170">
        <v>0</v>
      </c>
      <c r="Q115" s="170">
        <f>ROUND(E115*P115,2)</f>
        <v>0</v>
      </c>
      <c r="R115" s="170" t="s">
        <v>188</v>
      </c>
      <c r="S115" s="170" t="s">
        <v>142</v>
      </c>
      <c r="T115" s="171" t="s">
        <v>158</v>
      </c>
      <c r="U115" s="157">
        <v>0</v>
      </c>
      <c r="V115" s="157">
        <f>ROUND(E115*U115,2)</f>
        <v>0</v>
      </c>
      <c r="W115" s="157"/>
      <c r="X115" s="157" t="s">
        <v>189</v>
      </c>
      <c r="Y115" s="148"/>
      <c r="Z115" s="148"/>
      <c r="AA115" s="148"/>
      <c r="AB115" s="148"/>
      <c r="AC115" s="148"/>
      <c r="AD115" s="148"/>
      <c r="AE115" s="148"/>
      <c r="AF115" s="148"/>
      <c r="AG115" s="148" t="s">
        <v>190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55"/>
      <c r="B116" s="156"/>
      <c r="C116" s="188" t="s">
        <v>307</v>
      </c>
      <c r="D116" s="179"/>
      <c r="E116" s="180">
        <v>0.30202000000000001</v>
      </c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164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ht="22.5" outlineLevel="1" x14ac:dyDescent="0.2">
      <c r="A117" s="165">
        <v>42</v>
      </c>
      <c r="B117" s="166" t="s">
        <v>308</v>
      </c>
      <c r="C117" s="175" t="s">
        <v>309</v>
      </c>
      <c r="D117" s="167" t="s">
        <v>156</v>
      </c>
      <c r="E117" s="168">
        <v>0.43857000000000002</v>
      </c>
      <c r="F117" s="169"/>
      <c r="G117" s="170">
        <f>ROUND(E117*F117,2)</f>
        <v>0</v>
      </c>
      <c r="H117" s="169">
        <v>11610</v>
      </c>
      <c r="I117" s="170">
        <f>ROUND(E117*H117,2)</f>
        <v>5091.8</v>
      </c>
      <c r="J117" s="169">
        <v>0</v>
      </c>
      <c r="K117" s="170">
        <f>ROUND(E117*J117,2)</f>
        <v>0</v>
      </c>
      <c r="L117" s="170">
        <v>21</v>
      </c>
      <c r="M117" s="170">
        <f>G117*(1+L117/100)</f>
        <v>0</v>
      </c>
      <c r="N117" s="170">
        <v>0.5</v>
      </c>
      <c r="O117" s="170">
        <f>ROUND(E117*N117,2)</f>
        <v>0.22</v>
      </c>
      <c r="P117" s="170">
        <v>0</v>
      </c>
      <c r="Q117" s="170">
        <f>ROUND(E117*P117,2)</f>
        <v>0</v>
      </c>
      <c r="R117" s="170" t="s">
        <v>188</v>
      </c>
      <c r="S117" s="170" t="s">
        <v>142</v>
      </c>
      <c r="T117" s="171" t="s">
        <v>158</v>
      </c>
      <c r="U117" s="157">
        <v>0</v>
      </c>
      <c r="V117" s="157">
        <f>ROUND(E117*U117,2)</f>
        <v>0</v>
      </c>
      <c r="W117" s="157"/>
      <c r="X117" s="157" t="s">
        <v>189</v>
      </c>
      <c r="Y117" s="148"/>
      <c r="Z117" s="148"/>
      <c r="AA117" s="148"/>
      <c r="AB117" s="148"/>
      <c r="AC117" s="148"/>
      <c r="AD117" s="148"/>
      <c r="AE117" s="148"/>
      <c r="AF117" s="148"/>
      <c r="AG117" s="148" t="s">
        <v>190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55"/>
      <c r="B118" s="156"/>
      <c r="C118" s="188" t="s">
        <v>310</v>
      </c>
      <c r="D118" s="179"/>
      <c r="E118" s="180">
        <v>0.43857000000000002</v>
      </c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164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ht="22.5" outlineLevel="1" x14ac:dyDescent="0.2">
      <c r="A119" s="165">
        <v>43</v>
      </c>
      <c r="B119" s="166" t="s">
        <v>311</v>
      </c>
      <c r="C119" s="175" t="s">
        <v>312</v>
      </c>
      <c r="D119" s="167" t="s">
        <v>183</v>
      </c>
      <c r="E119" s="168">
        <v>25.53228</v>
      </c>
      <c r="F119" s="169"/>
      <c r="G119" s="170">
        <f>ROUND(E119*F119,2)</f>
        <v>0</v>
      </c>
      <c r="H119" s="169">
        <v>609</v>
      </c>
      <c r="I119" s="170">
        <f>ROUND(E119*H119,2)</f>
        <v>15549.16</v>
      </c>
      <c r="J119" s="169">
        <v>0</v>
      </c>
      <c r="K119" s="170">
        <f>ROUND(E119*J119,2)</f>
        <v>0</v>
      </c>
      <c r="L119" s="170">
        <v>21</v>
      </c>
      <c r="M119" s="170">
        <f>G119*(1+L119/100)</f>
        <v>0</v>
      </c>
      <c r="N119" s="170">
        <v>1.4E-2</v>
      </c>
      <c r="O119" s="170">
        <f>ROUND(E119*N119,2)</f>
        <v>0.36</v>
      </c>
      <c r="P119" s="170">
        <v>0</v>
      </c>
      <c r="Q119" s="170">
        <f>ROUND(E119*P119,2)</f>
        <v>0</v>
      </c>
      <c r="R119" s="170" t="s">
        <v>188</v>
      </c>
      <c r="S119" s="170" t="s">
        <v>142</v>
      </c>
      <c r="T119" s="171" t="s">
        <v>158</v>
      </c>
      <c r="U119" s="157">
        <v>0</v>
      </c>
      <c r="V119" s="157">
        <f>ROUND(E119*U119,2)</f>
        <v>0</v>
      </c>
      <c r="W119" s="157"/>
      <c r="X119" s="157" t="s">
        <v>189</v>
      </c>
      <c r="Y119" s="148"/>
      <c r="Z119" s="148"/>
      <c r="AA119" s="148"/>
      <c r="AB119" s="148"/>
      <c r="AC119" s="148"/>
      <c r="AD119" s="148"/>
      <c r="AE119" s="148"/>
      <c r="AF119" s="148"/>
      <c r="AG119" s="148" t="s">
        <v>190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5"/>
      <c r="B120" s="156"/>
      <c r="C120" s="188" t="s">
        <v>313</v>
      </c>
      <c r="D120" s="179"/>
      <c r="E120" s="180">
        <v>25.53228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164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65">
        <v>44</v>
      </c>
      <c r="B121" s="166" t="s">
        <v>314</v>
      </c>
      <c r="C121" s="175" t="s">
        <v>315</v>
      </c>
      <c r="D121" s="167" t="s">
        <v>228</v>
      </c>
      <c r="E121" s="168">
        <v>0.751</v>
      </c>
      <c r="F121" s="169"/>
      <c r="G121" s="170">
        <f>ROUND(E121*F121,2)</f>
        <v>0</v>
      </c>
      <c r="H121" s="169">
        <v>0</v>
      </c>
      <c r="I121" s="170">
        <f>ROUND(E121*H121,2)</f>
        <v>0</v>
      </c>
      <c r="J121" s="169">
        <v>858</v>
      </c>
      <c r="K121" s="170">
        <f>ROUND(E121*J121,2)</f>
        <v>644.36</v>
      </c>
      <c r="L121" s="170">
        <v>21</v>
      </c>
      <c r="M121" s="170">
        <f>G121*(1+L121/100)</f>
        <v>0</v>
      </c>
      <c r="N121" s="170">
        <v>0</v>
      </c>
      <c r="O121" s="170">
        <f>ROUND(E121*N121,2)</f>
        <v>0</v>
      </c>
      <c r="P121" s="170">
        <v>0</v>
      </c>
      <c r="Q121" s="170">
        <f>ROUND(E121*P121,2)</f>
        <v>0</v>
      </c>
      <c r="R121" s="170" t="s">
        <v>301</v>
      </c>
      <c r="S121" s="170" t="s">
        <v>142</v>
      </c>
      <c r="T121" s="171" t="s">
        <v>158</v>
      </c>
      <c r="U121" s="157">
        <v>2.2549999999999999</v>
      </c>
      <c r="V121" s="157">
        <f>ROUND(E121*U121,2)</f>
        <v>1.69</v>
      </c>
      <c r="W121" s="157"/>
      <c r="X121" s="157" t="s">
        <v>229</v>
      </c>
      <c r="Y121" s="148"/>
      <c r="Z121" s="148"/>
      <c r="AA121" s="148"/>
      <c r="AB121" s="148"/>
      <c r="AC121" s="148"/>
      <c r="AD121" s="148"/>
      <c r="AE121" s="148"/>
      <c r="AF121" s="148"/>
      <c r="AG121" s="148" t="s">
        <v>230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55"/>
      <c r="B122" s="156"/>
      <c r="C122" s="259" t="s">
        <v>264</v>
      </c>
      <c r="D122" s="260"/>
      <c r="E122" s="260"/>
      <c r="F122" s="260"/>
      <c r="G122" s="260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162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x14ac:dyDescent="0.2">
      <c r="A123" s="159" t="s">
        <v>137</v>
      </c>
      <c r="B123" s="160" t="s">
        <v>103</v>
      </c>
      <c r="C123" s="174" t="s">
        <v>104</v>
      </c>
      <c r="D123" s="161"/>
      <c r="E123" s="162"/>
      <c r="F123" s="163"/>
      <c r="G123" s="163">
        <f>SUMIF(AG124:AG137,"&lt;&gt;NOR",G124:G137)</f>
        <v>0</v>
      </c>
      <c r="H123" s="163"/>
      <c r="I123" s="163">
        <f>SUM(I124:I137)</f>
        <v>91555.99</v>
      </c>
      <c r="J123" s="163"/>
      <c r="K123" s="163">
        <f>SUM(K124:K137)</f>
        <v>13681.55</v>
      </c>
      <c r="L123" s="163"/>
      <c r="M123" s="163">
        <f>SUM(M124:M137)</f>
        <v>0</v>
      </c>
      <c r="N123" s="163"/>
      <c r="O123" s="163">
        <f>SUM(O124:O137)</f>
        <v>2.2200000000000002</v>
      </c>
      <c r="P123" s="163"/>
      <c r="Q123" s="163">
        <f>SUM(Q124:Q137)</f>
        <v>0</v>
      </c>
      <c r="R123" s="163"/>
      <c r="S123" s="163"/>
      <c r="T123" s="164"/>
      <c r="U123" s="158"/>
      <c r="V123" s="158">
        <f>SUM(V124:V137)</f>
        <v>31.650000000000002</v>
      </c>
      <c r="W123" s="158"/>
      <c r="X123" s="158"/>
      <c r="AG123" t="s">
        <v>138</v>
      </c>
    </row>
    <row r="124" spans="1:60" ht="22.5" outlineLevel="1" x14ac:dyDescent="0.2">
      <c r="A124" s="165">
        <v>45</v>
      </c>
      <c r="B124" s="166" t="s">
        <v>316</v>
      </c>
      <c r="C124" s="175" t="s">
        <v>317</v>
      </c>
      <c r="D124" s="167" t="s">
        <v>219</v>
      </c>
      <c r="E124" s="168">
        <v>12</v>
      </c>
      <c r="F124" s="169"/>
      <c r="G124" s="170">
        <f>ROUND(E124*F124,2)</f>
        <v>0</v>
      </c>
      <c r="H124" s="169">
        <v>8.2899999999999991</v>
      </c>
      <c r="I124" s="170">
        <f>ROUND(E124*H124,2)</f>
        <v>99.48</v>
      </c>
      <c r="J124" s="169">
        <v>214.71</v>
      </c>
      <c r="K124" s="170">
        <f>ROUND(E124*J124,2)</f>
        <v>2576.52</v>
      </c>
      <c r="L124" s="170">
        <v>21</v>
      </c>
      <c r="M124" s="170">
        <f>G124*(1+L124/100)</f>
        <v>0</v>
      </c>
      <c r="N124" s="170">
        <v>7.0200000000000002E-3</v>
      </c>
      <c r="O124" s="170">
        <f>ROUND(E124*N124,2)</f>
        <v>0.08</v>
      </c>
      <c r="P124" s="170">
        <v>0</v>
      </c>
      <c r="Q124" s="170">
        <f>ROUND(E124*P124,2)</f>
        <v>0</v>
      </c>
      <c r="R124" s="170" t="s">
        <v>318</v>
      </c>
      <c r="S124" s="170" t="s">
        <v>142</v>
      </c>
      <c r="T124" s="171" t="s">
        <v>158</v>
      </c>
      <c r="U124" s="157">
        <v>0.52</v>
      </c>
      <c r="V124" s="157">
        <f>ROUND(E124*U124,2)</f>
        <v>6.24</v>
      </c>
      <c r="W124" s="157"/>
      <c r="X124" s="157" t="s">
        <v>159</v>
      </c>
      <c r="Y124" s="148"/>
      <c r="Z124" s="148"/>
      <c r="AA124" s="148"/>
      <c r="AB124" s="148"/>
      <c r="AC124" s="148"/>
      <c r="AD124" s="148"/>
      <c r="AE124" s="148"/>
      <c r="AF124" s="148"/>
      <c r="AG124" s="148" t="s">
        <v>160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259" t="s">
        <v>319</v>
      </c>
      <c r="D125" s="260"/>
      <c r="E125" s="260"/>
      <c r="F125" s="260"/>
      <c r="G125" s="260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162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55"/>
      <c r="B126" s="156"/>
      <c r="C126" s="188" t="s">
        <v>320</v>
      </c>
      <c r="D126" s="179"/>
      <c r="E126" s="180">
        <v>12</v>
      </c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8"/>
      <c r="Z126" s="148"/>
      <c r="AA126" s="148"/>
      <c r="AB126" s="148"/>
      <c r="AC126" s="148"/>
      <c r="AD126" s="148"/>
      <c r="AE126" s="148"/>
      <c r="AF126" s="148"/>
      <c r="AG126" s="148" t="s">
        <v>164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65">
        <v>46</v>
      </c>
      <c r="B127" s="166" t="s">
        <v>321</v>
      </c>
      <c r="C127" s="175" t="s">
        <v>322</v>
      </c>
      <c r="D127" s="167" t="s">
        <v>323</v>
      </c>
      <c r="E127" s="168">
        <v>60</v>
      </c>
      <c r="F127" s="169"/>
      <c r="G127" s="170">
        <f>ROUND(E127*F127,2)</f>
        <v>0</v>
      </c>
      <c r="H127" s="169">
        <v>11.46</v>
      </c>
      <c r="I127" s="170">
        <f>ROUND(E127*H127,2)</f>
        <v>687.6</v>
      </c>
      <c r="J127" s="169">
        <v>137.54</v>
      </c>
      <c r="K127" s="170">
        <f>ROUND(E127*J127,2)</f>
        <v>8252.4</v>
      </c>
      <c r="L127" s="170">
        <v>21</v>
      </c>
      <c r="M127" s="170">
        <f>G127*(1+L127/100)</f>
        <v>0</v>
      </c>
      <c r="N127" s="170">
        <v>6.0000000000000002E-5</v>
      </c>
      <c r="O127" s="170">
        <f>ROUND(E127*N127,2)</f>
        <v>0</v>
      </c>
      <c r="P127" s="170">
        <v>0</v>
      </c>
      <c r="Q127" s="170">
        <f>ROUND(E127*P127,2)</f>
        <v>0</v>
      </c>
      <c r="R127" s="170" t="s">
        <v>324</v>
      </c>
      <c r="S127" s="170" t="s">
        <v>142</v>
      </c>
      <c r="T127" s="171" t="s">
        <v>158</v>
      </c>
      <c r="U127" s="157">
        <v>0.3</v>
      </c>
      <c r="V127" s="157">
        <f>ROUND(E127*U127,2)</f>
        <v>18</v>
      </c>
      <c r="W127" s="157"/>
      <c r="X127" s="157" t="s">
        <v>159</v>
      </c>
      <c r="Y127" s="148"/>
      <c r="Z127" s="148"/>
      <c r="AA127" s="148"/>
      <c r="AB127" s="148"/>
      <c r="AC127" s="148"/>
      <c r="AD127" s="148"/>
      <c r="AE127" s="148"/>
      <c r="AF127" s="148"/>
      <c r="AG127" s="148" t="s">
        <v>160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55"/>
      <c r="B128" s="156"/>
      <c r="C128" s="188" t="s">
        <v>325</v>
      </c>
      <c r="D128" s="179"/>
      <c r="E128" s="180">
        <v>60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164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65">
        <v>47</v>
      </c>
      <c r="B129" s="166" t="s">
        <v>326</v>
      </c>
      <c r="C129" s="175" t="s">
        <v>327</v>
      </c>
      <c r="D129" s="167" t="s">
        <v>228</v>
      </c>
      <c r="E129" s="168">
        <v>2.07904</v>
      </c>
      <c r="F129" s="169"/>
      <c r="G129" s="170">
        <f>ROUND(E129*F129,2)</f>
        <v>0</v>
      </c>
      <c r="H129" s="169">
        <v>20060</v>
      </c>
      <c r="I129" s="170">
        <f>ROUND(E129*H129,2)</f>
        <v>41705.54</v>
      </c>
      <c r="J129" s="169">
        <v>0</v>
      </c>
      <c r="K129" s="170">
        <f>ROUND(E129*J129,2)</f>
        <v>0</v>
      </c>
      <c r="L129" s="170">
        <v>21</v>
      </c>
      <c r="M129" s="170">
        <f>G129*(1+L129/100)</f>
        <v>0</v>
      </c>
      <c r="N129" s="170">
        <v>1</v>
      </c>
      <c r="O129" s="170">
        <f>ROUND(E129*N129,2)</f>
        <v>2.08</v>
      </c>
      <c r="P129" s="170">
        <v>0</v>
      </c>
      <c r="Q129" s="170">
        <f>ROUND(E129*P129,2)</f>
        <v>0</v>
      </c>
      <c r="R129" s="170" t="s">
        <v>188</v>
      </c>
      <c r="S129" s="170" t="s">
        <v>142</v>
      </c>
      <c r="T129" s="171" t="s">
        <v>158</v>
      </c>
      <c r="U129" s="157">
        <v>0</v>
      </c>
      <c r="V129" s="157">
        <f>ROUND(E129*U129,2)</f>
        <v>0</v>
      </c>
      <c r="W129" s="157"/>
      <c r="X129" s="157" t="s">
        <v>189</v>
      </c>
      <c r="Y129" s="148"/>
      <c r="Z129" s="148"/>
      <c r="AA129" s="148"/>
      <c r="AB129" s="148"/>
      <c r="AC129" s="148"/>
      <c r="AD129" s="148"/>
      <c r="AE129" s="148"/>
      <c r="AF129" s="148"/>
      <c r="AG129" s="148" t="s">
        <v>190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55"/>
      <c r="B130" s="156"/>
      <c r="C130" s="188" t="s">
        <v>328</v>
      </c>
      <c r="D130" s="179"/>
      <c r="E130" s="180">
        <v>2.07904</v>
      </c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164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65">
        <v>48</v>
      </c>
      <c r="B131" s="166" t="s">
        <v>329</v>
      </c>
      <c r="C131" s="175" t="s">
        <v>330</v>
      </c>
      <c r="D131" s="167" t="s">
        <v>323</v>
      </c>
      <c r="E131" s="168">
        <v>60</v>
      </c>
      <c r="F131" s="169"/>
      <c r="G131" s="170">
        <f>ROUND(E131*F131,2)</f>
        <v>0</v>
      </c>
      <c r="H131" s="169">
        <v>32.5</v>
      </c>
      <c r="I131" s="170">
        <f>ROUND(E131*H131,2)</f>
        <v>1950</v>
      </c>
      <c r="J131" s="169">
        <v>0</v>
      </c>
      <c r="K131" s="170">
        <f>ROUND(E131*J131,2)</f>
        <v>0</v>
      </c>
      <c r="L131" s="170">
        <v>21</v>
      </c>
      <c r="M131" s="170">
        <f>G131*(1+L131/100)</f>
        <v>0</v>
      </c>
      <c r="N131" s="170">
        <v>0</v>
      </c>
      <c r="O131" s="170">
        <f>ROUND(E131*N131,2)</f>
        <v>0</v>
      </c>
      <c r="P131" s="170">
        <v>0</v>
      </c>
      <c r="Q131" s="170">
        <f>ROUND(E131*P131,2)</f>
        <v>0</v>
      </c>
      <c r="R131" s="170" t="s">
        <v>188</v>
      </c>
      <c r="S131" s="170" t="s">
        <v>142</v>
      </c>
      <c r="T131" s="171" t="s">
        <v>158</v>
      </c>
      <c r="U131" s="157">
        <v>0</v>
      </c>
      <c r="V131" s="157">
        <f>ROUND(E131*U131,2)</f>
        <v>0</v>
      </c>
      <c r="W131" s="157"/>
      <c r="X131" s="157" t="s">
        <v>189</v>
      </c>
      <c r="Y131" s="148"/>
      <c r="Z131" s="148"/>
      <c r="AA131" s="148"/>
      <c r="AB131" s="148"/>
      <c r="AC131" s="148"/>
      <c r="AD131" s="148"/>
      <c r="AE131" s="148"/>
      <c r="AF131" s="148"/>
      <c r="AG131" s="148" t="s">
        <v>190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55"/>
      <c r="B132" s="156"/>
      <c r="C132" s="188" t="s">
        <v>331</v>
      </c>
      <c r="D132" s="179"/>
      <c r="E132" s="180">
        <v>60</v>
      </c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8"/>
      <c r="Z132" s="148"/>
      <c r="AA132" s="148"/>
      <c r="AB132" s="148"/>
      <c r="AC132" s="148"/>
      <c r="AD132" s="148"/>
      <c r="AE132" s="148"/>
      <c r="AF132" s="148"/>
      <c r="AG132" s="148" t="s">
        <v>164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ht="22.5" outlineLevel="1" x14ac:dyDescent="0.2">
      <c r="A133" s="165">
        <v>49</v>
      </c>
      <c r="B133" s="166" t="s">
        <v>332</v>
      </c>
      <c r="C133" s="175" t="s">
        <v>333</v>
      </c>
      <c r="D133" s="167" t="s">
        <v>323</v>
      </c>
      <c r="E133" s="168">
        <v>1925.04</v>
      </c>
      <c r="F133" s="169"/>
      <c r="G133" s="170">
        <f>ROUND(E133*F133,2)</f>
        <v>0</v>
      </c>
      <c r="H133" s="169">
        <v>21.7</v>
      </c>
      <c r="I133" s="170">
        <f>ROUND(E133*H133,2)</f>
        <v>41773.370000000003</v>
      </c>
      <c r="J133" s="169">
        <v>0</v>
      </c>
      <c r="K133" s="170">
        <f>ROUND(E133*J133,2)</f>
        <v>0</v>
      </c>
      <c r="L133" s="170">
        <v>21</v>
      </c>
      <c r="M133" s="170">
        <f>G133*(1+L133/100)</f>
        <v>0</v>
      </c>
      <c r="N133" s="170">
        <v>0</v>
      </c>
      <c r="O133" s="170">
        <f>ROUND(E133*N133,2)</f>
        <v>0</v>
      </c>
      <c r="P133" s="170">
        <v>0</v>
      </c>
      <c r="Q133" s="170">
        <f>ROUND(E133*P133,2)</f>
        <v>0</v>
      </c>
      <c r="R133" s="170" t="s">
        <v>188</v>
      </c>
      <c r="S133" s="170" t="s">
        <v>142</v>
      </c>
      <c r="T133" s="171" t="s">
        <v>158</v>
      </c>
      <c r="U133" s="157">
        <v>0</v>
      </c>
      <c r="V133" s="157">
        <f>ROUND(E133*U133,2)</f>
        <v>0</v>
      </c>
      <c r="W133" s="157"/>
      <c r="X133" s="157" t="s">
        <v>189</v>
      </c>
      <c r="Y133" s="148"/>
      <c r="Z133" s="148"/>
      <c r="AA133" s="148"/>
      <c r="AB133" s="148"/>
      <c r="AC133" s="148"/>
      <c r="AD133" s="148"/>
      <c r="AE133" s="148"/>
      <c r="AF133" s="148"/>
      <c r="AG133" s="148" t="s">
        <v>190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55"/>
      <c r="B134" s="156"/>
      <c r="C134" s="188" t="s">
        <v>334</v>
      </c>
      <c r="D134" s="179"/>
      <c r="E134" s="180">
        <v>1925.04</v>
      </c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8"/>
      <c r="Z134" s="148"/>
      <c r="AA134" s="148"/>
      <c r="AB134" s="148"/>
      <c r="AC134" s="148"/>
      <c r="AD134" s="148"/>
      <c r="AE134" s="148"/>
      <c r="AF134" s="148"/>
      <c r="AG134" s="148" t="s">
        <v>164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81">
        <v>50</v>
      </c>
      <c r="B135" s="182" t="s">
        <v>335</v>
      </c>
      <c r="C135" s="189" t="s">
        <v>336</v>
      </c>
      <c r="D135" s="183" t="s">
        <v>219</v>
      </c>
      <c r="E135" s="184">
        <v>6</v>
      </c>
      <c r="F135" s="185"/>
      <c r="G135" s="186">
        <f>ROUND(E135*F135,2)</f>
        <v>0</v>
      </c>
      <c r="H135" s="185">
        <v>890</v>
      </c>
      <c r="I135" s="186">
        <f>ROUND(E135*H135,2)</f>
        <v>5340</v>
      </c>
      <c r="J135" s="185">
        <v>0</v>
      </c>
      <c r="K135" s="186">
        <f>ROUND(E135*J135,2)</f>
        <v>0</v>
      </c>
      <c r="L135" s="186">
        <v>21</v>
      </c>
      <c r="M135" s="186">
        <f>G135*(1+L135/100)</f>
        <v>0</v>
      </c>
      <c r="N135" s="186">
        <v>0.01</v>
      </c>
      <c r="O135" s="186">
        <f>ROUND(E135*N135,2)</f>
        <v>0.06</v>
      </c>
      <c r="P135" s="186">
        <v>0</v>
      </c>
      <c r="Q135" s="186">
        <f>ROUND(E135*P135,2)</f>
        <v>0</v>
      </c>
      <c r="R135" s="186"/>
      <c r="S135" s="186" t="s">
        <v>184</v>
      </c>
      <c r="T135" s="187" t="s">
        <v>143</v>
      </c>
      <c r="U135" s="157">
        <v>0</v>
      </c>
      <c r="V135" s="157">
        <f>ROUND(E135*U135,2)</f>
        <v>0</v>
      </c>
      <c r="W135" s="157"/>
      <c r="X135" s="157" t="s">
        <v>189</v>
      </c>
      <c r="Y135" s="148"/>
      <c r="Z135" s="148"/>
      <c r="AA135" s="148"/>
      <c r="AB135" s="148"/>
      <c r="AC135" s="148"/>
      <c r="AD135" s="148"/>
      <c r="AE135" s="148"/>
      <c r="AF135" s="148"/>
      <c r="AG135" s="148" t="s">
        <v>190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65">
        <v>51</v>
      </c>
      <c r="B136" s="166" t="s">
        <v>337</v>
      </c>
      <c r="C136" s="175" t="s">
        <v>338</v>
      </c>
      <c r="D136" s="167" t="s">
        <v>228</v>
      </c>
      <c r="E136" s="168">
        <v>2.22688</v>
      </c>
      <c r="F136" s="169"/>
      <c r="G136" s="170">
        <f>ROUND(E136*F136,2)</f>
        <v>0</v>
      </c>
      <c r="H136" s="169">
        <v>0</v>
      </c>
      <c r="I136" s="170">
        <f>ROUND(E136*H136,2)</f>
        <v>0</v>
      </c>
      <c r="J136" s="169">
        <v>1281</v>
      </c>
      <c r="K136" s="170">
        <f>ROUND(E136*J136,2)</f>
        <v>2852.63</v>
      </c>
      <c r="L136" s="170">
        <v>21</v>
      </c>
      <c r="M136" s="170">
        <f>G136*(1+L136/100)</f>
        <v>0</v>
      </c>
      <c r="N136" s="170">
        <v>0</v>
      </c>
      <c r="O136" s="170">
        <f>ROUND(E136*N136,2)</f>
        <v>0</v>
      </c>
      <c r="P136" s="170">
        <v>0</v>
      </c>
      <c r="Q136" s="170">
        <f>ROUND(E136*P136,2)</f>
        <v>0</v>
      </c>
      <c r="R136" s="170" t="s">
        <v>324</v>
      </c>
      <c r="S136" s="170" t="s">
        <v>142</v>
      </c>
      <c r="T136" s="171" t="s">
        <v>158</v>
      </c>
      <c r="U136" s="157">
        <v>3.327</v>
      </c>
      <c r="V136" s="157">
        <f>ROUND(E136*U136,2)</f>
        <v>7.41</v>
      </c>
      <c r="W136" s="157"/>
      <c r="X136" s="157" t="s">
        <v>229</v>
      </c>
      <c r="Y136" s="148"/>
      <c r="Z136" s="148"/>
      <c r="AA136" s="148"/>
      <c r="AB136" s="148"/>
      <c r="AC136" s="148"/>
      <c r="AD136" s="148"/>
      <c r="AE136" s="148"/>
      <c r="AF136" s="148"/>
      <c r="AG136" s="148" t="s">
        <v>230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55"/>
      <c r="B137" s="156"/>
      <c r="C137" s="259" t="s">
        <v>264</v>
      </c>
      <c r="D137" s="260"/>
      <c r="E137" s="260"/>
      <c r="F137" s="260"/>
      <c r="G137" s="260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162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x14ac:dyDescent="0.2">
      <c r="A138" s="159" t="s">
        <v>137</v>
      </c>
      <c r="B138" s="160" t="s">
        <v>105</v>
      </c>
      <c r="C138" s="174" t="s">
        <v>106</v>
      </c>
      <c r="D138" s="161"/>
      <c r="E138" s="162"/>
      <c r="F138" s="163"/>
      <c r="G138" s="163">
        <f>SUMIF(AG139:AG147,"&lt;&gt;NOR",G139:G147)</f>
        <v>0</v>
      </c>
      <c r="H138" s="163"/>
      <c r="I138" s="163">
        <f>SUM(I139:I147)</f>
        <v>7691.82</v>
      </c>
      <c r="J138" s="163"/>
      <c r="K138" s="163">
        <f>SUM(K139:K147)</f>
        <v>25834.03</v>
      </c>
      <c r="L138" s="163"/>
      <c r="M138" s="163">
        <f>SUM(M139:M147)</f>
        <v>0</v>
      </c>
      <c r="N138" s="163"/>
      <c r="O138" s="163">
        <f>SUM(O139:O147)</f>
        <v>0.04</v>
      </c>
      <c r="P138" s="163"/>
      <c r="Q138" s="163">
        <f>SUM(Q139:Q147)</f>
        <v>0</v>
      </c>
      <c r="R138" s="163"/>
      <c r="S138" s="163"/>
      <c r="T138" s="164"/>
      <c r="U138" s="158"/>
      <c r="V138" s="158">
        <f>SUM(V139:V147)</f>
        <v>59.29</v>
      </c>
      <c r="W138" s="158"/>
      <c r="X138" s="158"/>
      <c r="AG138" t="s">
        <v>138</v>
      </c>
    </row>
    <row r="139" spans="1:60" outlineLevel="1" x14ac:dyDescent="0.2">
      <c r="A139" s="165">
        <v>52</v>
      </c>
      <c r="B139" s="166" t="s">
        <v>339</v>
      </c>
      <c r="C139" s="175" t="s">
        <v>340</v>
      </c>
      <c r="D139" s="167" t="s">
        <v>183</v>
      </c>
      <c r="E139" s="168">
        <v>155.54339999999999</v>
      </c>
      <c r="F139" s="169"/>
      <c r="G139" s="170">
        <f>ROUND(E139*F139,2)</f>
        <v>0</v>
      </c>
      <c r="H139" s="169">
        <v>31.48</v>
      </c>
      <c r="I139" s="170">
        <f>ROUND(E139*H139,2)</f>
        <v>4896.51</v>
      </c>
      <c r="J139" s="169">
        <v>127.52</v>
      </c>
      <c r="K139" s="170">
        <f>ROUND(E139*J139,2)</f>
        <v>19834.89</v>
      </c>
      <c r="L139" s="170">
        <v>21</v>
      </c>
      <c r="M139" s="170">
        <f>G139*(1+L139/100)</f>
        <v>0</v>
      </c>
      <c r="N139" s="170">
        <v>2.7E-4</v>
      </c>
      <c r="O139" s="170">
        <f>ROUND(E139*N139,2)</f>
        <v>0.04</v>
      </c>
      <c r="P139" s="170">
        <v>0</v>
      </c>
      <c r="Q139" s="170">
        <f>ROUND(E139*P139,2)</f>
        <v>0</v>
      </c>
      <c r="R139" s="170" t="s">
        <v>341</v>
      </c>
      <c r="S139" s="170" t="s">
        <v>142</v>
      </c>
      <c r="T139" s="171" t="s">
        <v>158</v>
      </c>
      <c r="U139" s="157">
        <v>0.28999999999999998</v>
      </c>
      <c r="V139" s="157">
        <f>ROUND(E139*U139,2)</f>
        <v>45.11</v>
      </c>
      <c r="W139" s="157"/>
      <c r="X139" s="157" t="s">
        <v>159</v>
      </c>
      <c r="Y139" s="148"/>
      <c r="Z139" s="148"/>
      <c r="AA139" s="148"/>
      <c r="AB139" s="148"/>
      <c r="AC139" s="148"/>
      <c r="AD139" s="148"/>
      <c r="AE139" s="148"/>
      <c r="AF139" s="148"/>
      <c r="AG139" s="148" t="s">
        <v>160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55"/>
      <c r="B140" s="156"/>
      <c r="C140" s="188" t="s">
        <v>248</v>
      </c>
      <c r="D140" s="179"/>
      <c r="E140" s="180">
        <v>17.856000000000002</v>
      </c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8"/>
      <c r="Z140" s="148"/>
      <c r="AA140" s="148"/>
      <c r="AB140" s="148"/>
      <c r="AC140" s="148"/>
      <c r="AD140" s="148"/>
      <c r="AE140" s="148"/>
      <c r="AF140" s="148"/>
      <c r="AG140" s="148" t="s">
        <v>164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55"/>
      <c r="B141" s="156"/>
      <c r="C141" s="188" t="s">
        <v>249</v>
      </c>
      <c r="D141" s="179"/>
      <c r="E141" s="180">
        <v>20.303999999999998</v>
      </c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8"/>
      <c r="Z141" s="148"/>
      <c r="AA141" s="148"/>
      <c r="AB141" s="148"/>
      <c r="AC141" s="148"/>
      <c r="AD141" s="148"/>
      <c r="AE141" s="148"/>
      <c r="AF141" s="148"/>
      <c r="AG141" s="148" t="s">
        <v>164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55"/>
      <c r="B142" s="156"/>
      <c r="C142" s="188" t="s">
        <v>342</v>
      </c>
      <c r="D142" s="179"/>
      <c r="E142" s="180">
        <v>20.26737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164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55"/>
      <c r="B143" s="156"/>
      <c r="C143" s="188" t="s">
        <v>343</v>
      </c>
      <c r="D143" s="179"/>
      <c r="E143" s="180">
        <v>56.636029999999998</v>
      </c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8"/>
      <c r="Z143" s="148"/>
      <c r="AA143" s="148"/>
      <c r="AB143" s="148"/>
      <c r="AC143" s="148"/>
      <c r="AD143" s="148"/>
      <c r="AE143" s="148"/>
      <c r="AF143" s="148"/>
      <c r="AG143" s="148" t="s">
        <v>164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55"/>
      <c r="B144" s="156"/>
      <c r="C144" s="188" t="s">
        <v>344</v>
      </c>
      <c r="D144" s="179"/>
      <c r="E144" s="180">
        <v>18.108000000000001</v>
      </c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8"/>
      <c r="Z144" s="148"/>
      <c r="AA144" s="148"/>
      <c r="AB144" s="148"/>
      <c r="AC144" s="148"/>
      <c r="AD144" s="148"/>
      <c r="AE144" s="148"/>
      <c r="AF144" s="148"/>
      <c r="AG144" s="148" t="s">
        <v>164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55"/>
      <c r="B145" s="156"/>
      <c r="C145" s="188" t="s">
        <v>345</v>
      </c>
      <c r="D145" s="179"/>
      <c r="E145" s="180">
        <v>22.372</v>
      </c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8"/>
      <c r="Z145" s="148"/>
      <c r="AA145" s="148"/>
      <c r="AB145" s="148"/>
      <c r="AC145" s="148"/>
      <c r="AD145" s="148"/>
      <c r="AE145" s="148"/>
      <c r="AF145" s="148"/>
      <c r="AG145" s="148" t="s">
        <v>164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65">
        <v>53</v>
      </c>
      <c r="B146" s="166" t="s">
        <v>346</v>
      </c>
      <c r="C146" s="175" t="s">
        <v>347</v>
      </c>
      <c r="D146" s="167" t="s">
        <v>183</v>
      </c>
      <c r="E146" s="168">
        <v>47.281999999999996</v>
      </c>
      <c r="F146" s="169"/>
      <c r="G146" s="170">
        <f>ROUND(E146*F146,2)</f>
        <v>0</v>
      </c>
      <c r="H146" s="169">
        <v>59.12</v>
      </c>
      <c r="I146" s="170">
        <f>ROUND(E146*H146,2)</f>
        <v>2795.31</v>
      </c>
      <c r="J146" s="169">
        <v>126.88</v>
      </c>
      <c r="K146" s="170">
        <f>ROUND(E146*J146,2)</f>
        <v>5999.14</v>
      </c>
      <c r="L146" s="170">
        <v>21</v>
      </c>
      <c r="M146" s="170">
        <f>G146*(1+L146/100)</f>
        <v>0</v>
      </c>
      <c r="N146" s="170">
        <v>8.0000000000000007E-5</v>
      </c>
      <c r="O146" s="170">
        <f>ROUND(E146*N146,2)</f>
        <v>0</v>
      </c>
      <c r="P146" s="170">
        <v>0</v>
      </c>
      <c r="Q146" s="170">
        <f>ROUND(E146*P146,2)</f>
        <v>0</v>
      </c>
      <c r="R146" s="170" t="s">
        <v>341</v>
      </c>
      <c r="S146" s="170" t="s">
        <v>142</v>
      </c>
      <c r="T146" s="171" t="s">
        <v>158</v>
      </c>
      <c r="U146" s="157">
        <v>0.3</v>
      </c>
      <c r="V146" s="157">
        <f>ROUND(E146*U146,2)</f>
        <v>14.18</v>
      </c>
      <c r="W146" s="157"/>
      <c r="X146" s="157" t="s">
        <v>159</v>
      </c>
      <c r="Y146" s="148"/>
      <c r="Z146" s="148"/>
      <c r="AA146" s="148"/>
      <c r="AB146" s="148"/>
      <c r="AC146" s="148"/>
      <c r="AD146" s="148"/>
      <c r="AE146" s="148"/>
      <c r="AF146" s="148"/>
      <c r="AG146" s="148" t="s">
        <v>160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55"/>
      <c r="B147" s="156"/>
      <c r="C147" s="188" t="s">
        <v>348</v>
      </c>
      <c r="D147" s="179"/>
      <c r="E147" s="180">
        <v>47.281999999999996</v>
      </c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8"/>
      <c r="Z147" s="148"/>
      <c r="AA147" s="148"/>
      <c r="AB147" s="148"/>
      <c r="AC147" s="148"/>
      <c r="AD147" s="148"/>
      <c r="AE147" s="148"/>
      <c r="AF147" s="148"/>
      <c r="AG147" s="148" t="s">
        <v>164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x14ac:dyDescent="0.2">
      <c r="A148" s="3"/>
      <c r="B148" s="4"/>
      <c r="C148" s="176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AE148">
        <v>15</v>
      </c>
      <c r="AF148">
        <v>21</v>
      </c>
      <c r="AG148" t="s">
        <v>124</v>
      </c>
    </row>
    <row r="149" spans="1:60" x14ac:dyDescent="0.2">
      <c r="A149" s="151"/>
      <c r="B149" s="152" t="s">
        <v>29</v>
      </c>
      <c r="C149" s="177"/>
      <c r="D149" s="153"/>
      <c r="E149" s="154"/>
      <c r="F149" s="154"/>
      <c r="G149" s="173">
        <f>G8+G21+G31+G34+G37+G47+G50+G53+G57+G59+G70+G84+G100+G109+G123+G138</f>
        <v>0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AE149">
        <f>SUMIF(L7:L147,AE148,G7:G147)</f>
        <v>0</v>
      </c>
      <c r="AF149">
        <f>SUMIF(L7:L147,AF148,G7:G147)</f>
        <v>0</v>
      </c>
      <c r="AG149" t="s">
        <v>151</v>
      </c>
    </row>
    <row r="150" spans="1:60" x14ac:dyDescent="0.2">
      <c r="C150" s="178"/>
      <c r="D150" s="10"/>
      <c r="AG150" t="s">
        <v>152</v>
      </c>
    </row>
    <row r="151" spans="1:60" x14ac:dyDescent="0.2">
      <c r="D151" s="10"/>
    </row>
    <row r="152" spans="1:60" x14ac:dyDescent="0.2">
      <c r="D152" s="10"/>
    </row>
    <row r="153" spans="1:60" x14ac:dyDescent="0.2">
      <c r="D153" s="10"/>
    </row>
    <row r="154" spans="1:60" x14ac:dyDescent="0.2">
      <c r="D154" s="10"/>
    </row>
    <row r="155" spans="1:60" x14ac:dyDescent="0.2">
      <c r="D155" s="10"/>
    </row>
    <row r="156" spans="1:60" x14ac:dyDescent="0.2">
      <c r="D156" s="10"/>
    </row>
    <row r="157" spans="1:60" x14ac:dyDescent="0.2">
      <c r="D157" s="10"/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pmwzb5f4HAVruEW4GRCSDFho6WYXXGMgF/nNv60uJ2YrJyr6VDycVVUjyl2dHTrP66HNwwrbvaYuUzmAnKALw==" saltValue="YuKfkBB/xGZJY/LwxrC4pA==" spinCount="100000" sheet="1"/>
  <mergeCells count="22">
    <mergeCell ref="C45:G45"/>
    <mergeCell ref="A1:G1"/>
    <mergeCell ref="C2:G2"/>
    <mergeCell ref="C3:G3"/>
    <mergeCell ref="C4:G4"/>
    <mergeCell ref="C10:G10"/>
    <mergeCell ref="C13:G13"/>
    <mergeCell ref="C16:G16"/>
    <mergeCell ref="C19:G19"/>
    <mergeCell ref="C23:G23"/>
    <mergeCell ref="C39:G39"/>
    <mergeCell ref="C42:G42"/>
    <mergeCell ref="C111:G111"/>
    <mergeCell ref="C122:G122"/>
    <mergeCell ref="C125:G125"/>
    <mergeCell ref="C137:G137"/>
    <mergeCell ref="C61:G61"/>
    <mergeCell ref="C69:G69"/>
    <mergeCell ref="C83:G83"/>
    <mergeCell ref="C86:G86"/>
    <mergeCell ref="C99:G99"/>
    <mergeCell ref="C108:G108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35" sqref="F35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153</v>
      </c>
      <c r="B1" s="252"/>
      <c r="C1" s="252"/>
      <c r="D1" s="252"/>
      <c r="E1" s="252"/>
      <c r="F1" s="252"/>
      <c r="G1" s="252"/>
      <c r="AG1" t="s">
        <v>110</v>
      </c>
    </row>
    <row r="2" spans="1:60" ht="24.95" customHeight="1" x14ac:dyDescent="0.2">
      <c r="A2" s="140" t="s">
        <v>7</v>
      </c>
      <c r="B2" s="49" t="s">
        <v>43</v>
      </c>
      <c r="C2" s="253" t="s">
        <v>44</v>
      </c>
      <c r="D2" s="254"/>
      <c r="E2" s="254"/>
      <c r="F2" s="254"/>
      <c r="G2" s="255"/>
      <c r="AG2" t="s">
        <v>111</v>
      </c>
    </row>
    <row r="3" spans="1:60" ht="24.95" customHeight="1" x14ac:dyDescent="0.2">
      <c r="A3" s="140" t="s">
        <v>8</v>
      </c>
      <c r="B3" s="49" t="s">
        <v>64</v>
      </c>
      <c r="C3" s="253" t="s">
        <v>65</v>
      </c>
      <c r="D3" s="254"/>
      <c r="E3" s="254"/>
      <c r="F3" s="254"/>
      <c r="G3" s="255"/>
      <c r="AC3" s="122" t="s">
        <v>111</v>
      </c>
      <c r="AG3" t="s">
        <v>114</v>
      </c>
    </row>
    <row r="4" spans="1:60" ht="24.95" customHeight="1" x14ac:dyDescent="0.2">
      <c r="A4" s="141" t="s">
        <v>9</v>
      </c>
      <c r="B4" s="142" t="s">
        <v>66</v>
      </c>
      <c r="C4" s="256" t="s">
        <v>67</v>
      </c>
      <c r="D4" s="257"/>
      <c r="E4" s="257"/>
      <c r="F4" s="257"/>
      <c r="G4" s="258"/>
      <c r="AG4" t="s">
        <v>115</v>
      </c>
    </row>
    <row r="5" spans="1:60" x14ac:dyDescent="0.2">
      <c r="D5" s="10"/>
    </row>
    <row r="6" spans="1:60" ht="38.25" x14ac:dyDescent="0.2">
      <c r="A6" s="144" t="s">
        <v>116</v>
      </c>
      <c r="B6" s="146" t="s">
        <v>117</v>
      </c>
      <c r="C6" s="146" t="s">
        <v>118</v>
      </c>
      <c r="D6" s="145" t="s">
        <v>119</v>
      </c>
      <c r="E6" s="144" t="s">
        <v>120</v>
      </c>
      <c r="F6" s="143" t="s">
        <v>121</v>
      </c>
      <c r="G6" s="144" t="s">
        <v>29</v>
      </c>
      <c r="H6" s="147" t="s">
        <v>30</v>
      </c>
      <c r="I6" s="147" t="s">
        <v>122</v>
      </c>
      <c r="J6" s="147" t="s">
        <v>31</v>
      </c>
      <c r="K6" s="147" t="s">
        <v>123</v>
      </c>
      <c r="L6" s="147" t="s">
        <v>124</v>
      </c>
      <c r="M6" s="147" t="s">
        <v>125</v>
      </c>
      <c r="N6" s="147" t="s">
        <v>126</v>
      </c>
      <c r="O6" s="147" t="s">
        <v>127</v>
      </c>
      <c r="P6" s="147" t="s">
        <v>128</v>
      </c>
      <c r="Q6" s="147" t="s">
        <v>129</v>
      </c>
      <c r="R6" s="147" t="s">
        <v>130</v>
      </c>
      <c r="S6" s="147" t="s">
        <v>131</v>
      </c>
      <c r="T6" s="147" t="s">
        <v>132</v>
      </c>
      <c r="U6" s="147" t="s">
        <v>133</v>
      </c>
      <c r="V6" s="147" t="s">
        <v>134</v>
      </c>
      <c r="W6" s="147" t="s">
        <v>135</v>
      </c>
      <c r="X6" s="147" t="s">
        <v>136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59" t="s">
        <v>137</v>
      </c>
      <c r="B8" s="160" t="s">
        <v>75</v>
      </c>
      <c r="C8" s="174" t="s">
        <v>76</v>
      </c>
      <c r="D8" s="161"/>
      <c r="E8" s="162"/>
      <c r="F8" s="163"/>
      <c r="G8" s="163">
        <f>SUMIF(AG9:AG18,"&lt;&gt;NOR",G9:G18)</f>
        <v>0</v>
      </c>
      <c r="H8" s="163"/>
      <c r="I8" s="163">
        <f>SUM(I9:I18)</f>
        <v>50.95</v>
      </c>
      <c r="J8" s="163"/>
      <c r="K8" s="163">
        <f>SUM(K9:K18)</f>
        <v>16147.130000000001</v>
      </c>
      <c r="L8" s="163"/>
      <c r="M8" s="163">
        <f>SUM(M9:M18)</f>
        <v>0</v>
      </c>
      <c r="N8" s="163"/>
      <c r="O8" s="163">
        <f>SUM(O9:O18)</f>
        <v>0</v>
      </c>
      <c r="P8" s="163"/>
      <c r="Q8" s="163">
        <f>SUM(Q9:Q18)</f>
        <v>6.16</v>
      </c>
      <c r="R8" s="163"/>
      <c r="S8" s="163"/>
      <c r="T8" s="164"/>
      <c r="U8" s="158"/>
      <c r="V8" s="158">
        <f>SUM(V9:V18)</f>
        <v>17.62</v>
      </c>
      <c r="W8" s="158"/>
      <c r="X8" s="158"/>
      <c r="AG8" t="s">
        <v>138</v>
      </c>
    </row>
    <row r="9" spans="1:60" ht="22.5" outlineLevel="1" x14ac:dyDescent="0.2">
      <c r="A9" s="165">
        <v>1</v>
      </c>
      <c r="B9" s="166" t="s">
        <v>349</v>
      </c>
      <c r="C9" s="175" t="s">
        <v>350</v>
      </c>
      <c r="D9" s="167" t="s">
        <v>183</v>
      </c>
      <c r="E9" s="168">
        <v>10</v>
      </c>
      <c r="F9" s="169"/>
      <c r="G9" s="170">
        <f>ROUND(E9*F9,2)</f>
        <v>0</v>
      </c>
      <c r="H9" s="169">
        <v>0</v>
      </c>
      <c r="I9" s="170">
        <f>ROUND(E9*H9,2)</f>
        <v>0</v>
      </c>
      <c r="J9" s="169">
        <v>684</v>
      </c>
      <c r="K9" s="170">
        <f>ROUND(E9*J9,2)</f>
        <v>6840</v>
      </c>
      <c r="L9" s="170">
        <v>21</v>
      </c>
      <c r="M9" s="170">
        <f>G9*(1+L9/100)</f>
        <v>0</v>
      </c>
      <c r="N9" s="170">
        <v>0</v>
      </c>
      <c r="O9" s="170">
        <f>ROUND(E9*N9,2)</f>
        <v>0</v>
      </c>
      <c r="P9" s="170">
        <v>0.61599999999999999</v>
      </c>
      <c r="Q9" s="170">
        <f>ROUND(E9*P9,2)</f>
        <v>6.16</v>
      </c>
      <c r="R9" s="170" t="s">
        <v>205</v>
      </c>
      <c r="S9" s="170" t="s">
        <v>142</v>
      </c>
      <c r="T9" s="171" t="s">
        <v>158</v>
      </c>
      <c r="U9" s="157">
        <v>1.28</v>
      </c>
      <c r="V9" s="157">
        <f>ROUND(E9*U9,2)</f>
        <v>12.8</v>
      </c>
      <c r="W9" s="157"/>
      <c r="X9" s="157" t="s">
        <v>159</v>
      </c>
      <c r="Y9" s="148"/>
      <c r="Z9" s="148"/>
      <c r="AA9" s="148"/>
      <c r="AB9" s="148"/>
      <c r="AC9" s="148"/>
      <c r="AD9" s="148"/>
      <c r="AE9" s="148"/>
      <c r="AF9" s="148"/>
      <c r="AG9" s="148" t="s">
        <v>160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188" t="s">
        <v>351</v>
      </c>
      <c r="D10" s="179"/>
      <c r="E10" s="180">
        <v>10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164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22.5" outlineLevel="1" x14ac:dyDescent="0.2">
      <c r="A11" s="165">
        <v>2</v>
      </c>
      <c r="B11" s="166" t="s">
        <v>352</v>
      </c>
      <c r="C11" s="175" t="s">
        <v>353</v>
      </c>
      <c r="D11" s="167" t="s">
        <v>183</v>
      </c>
      <c r="E11" s="168">
        <v>10</v>
      </c>
      <c r="F11" s="169"/>
      <c r="G11" s="170">
        <f>ROUND(E11*F11,2)</f>
        <v>0</v>
      </c>
      <c r="H11" s="169">
        <v>1.85</v>
      </c>
      <c r="I11" s="170">
        <f>ROUND(E11*H11,2)</f>
        <v>18.5</v>
      </c>
      <c r="J11" s="169">
        <v>82.05</v>
      </c>
      <c r="K11" s="170">
        <f>ROUND(E11*J11,2)</f>
        <v>820.5</v>
      </c>
      <c r="L11" s="170">
        <v>21</v>
      </c>
      <c r="M11" s="170">
        <f>G11*(1+L11/100)</f>
        <v>0</v>
      </c>
      <c r="N11" s="170">
        <v>0</v>
      </c>
      <c r="O11" s="170">
        <f>ROUND(E11*N11,2)</f>
        <v>0</v>
      </c>
      <c r="P11" s="170">
        <v>0</v>
      </c>
      <c r="Q11" s="170">
        <f>ROUND(E11*P11,2)</f>
        <v>0</v>
      </c>
      <c r="R11" s="170" t="s">
        <v>354</v>
      </c>
      <c r="S11" s="170" t="s">
        <v>142</v>
      </c>
      <c r="T11" s="171" t="s">
        <v>158</v>
      </c>
      <c r="U11" s="157">
        <v>0.18</v>
      </c>
      <c r="V11" s="157">
        <f>ROUND(E11*U11,2)</f>
        <v>1.8</v>
      </c>
      <c r="W11" s="157"/>
      <c r="X11" s="157" t="s">
        <v>159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160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55"/>
      <c r="B12" s="156"/>
      <c r="C12" s="259" t="s">
        <v>355</v>
      </c>
      <c r="D12" s="260"/>
      <c r="E12" s="260"/>
      <c r="F12" s="260"/>
      <c r="G12" s="260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162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72" t="str">
        <f>C12</f>
        <v>s doplněním ornice nebo substrátu ve vrstvě do 7 cm s utužením vodou a s případným naložením, odvozem odpadu do 20 km a se složením,</v>
      </c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188" t="s">
        <v>356</v>
      </c>
      <c r="D13" s="179"/>
      <c r="E13" s="180">
        <v>10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8"/>
      <c r="Z13" s="148"/>
      <c r="AA13" s="148"/>
      <c r="AB13" s="148"/>
      <c r="AC13" s="148"/>
      <c r="AD13" s="148"/>
      <c r="AE13" s="148"/>
      <c r="AF13" s="148"/>
      <c r="AG13" s="148" t="s">
        <v>164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65">
        <v>3</v>
      </c>
      <c r="B14" s="166" t="s">
        <v>357</v>
      </c>
      <c r="C14" s="175" t="s">
        <v>358</v>
      </c>
      <c r="D14" s="167" t="s">
        <v>323</v>
      </c>
      <c r="E14" s="168">
        <v>0.309</v>
      </c>
      <c r="F14" s="169"/>
      <c r="G14" s="170">
        <f>ROUND(E14*F14,2)</f>
        <v>0</v>
      </c>
      <c r="H14" s="169">
        <v>105</v>
      </c>
      <c r="I14" s="170">
        <f>ROUND(E14*H14,2)</f>
        <v>32.450000000000003</v>
      </c>
      <c r="J14" s="169">
        <v>0</v>
      </c>
      <c r="K14" s="170">
        <f>ROUND(E14*J14,2)</f>
        <v>0</v>
      </c>
      <c r="L14" s="170">
        <v>21</v>
      </c>
      <c r="M14" s="170">
        <f>G14*(1+L14/100)</f>
        <v>0</v>
      </c>
      <c r="N14" s="170">
        <v>1E-3</v>
      </c>
      <c r="O14" s="170">
        <f>ROUND(E14*N14,2)</f>
        <v>0</v>
      </c>
      <c r="P14" s="170">
        <v>0</v>
      </c>
      <c r="Q14" s="170">
        <f>ROUND(E14*P14,2)</f>
        <v>0</v>
      </c>
      <c r="R14" s="170" t="s">
        <v>188</v>
      </c>
      <c r="S14" s="170" t="s">
        <v>142</v>
      </c>
      <c r="T14" s="171" t="s">
        <v>158</v>
      </c>
      <c r="U14" s="157">
        <v>0</v>
      </c>
      <c r="V14" s="157">
        <f>ROUND(E14*U14,2)</f>
        <v>0</v>
      </c>
      <c r="W14" s="157"/>
      <c r="X14" s="157" t="s">
        <v>189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190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188" t="s">
        <v>359</v>
      </c>
      <c r="D15" s="179"/>
      <c r="E15" s="180">
        <v>0.309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164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81">
        <v>4</v>
      </c>
      <c r="B16" s="182" t="s">
        <v>360</v>
      </c>
      <c r="C16" s="189" t="s">
        <v>361</v>
      </c>
      <c r="D16" s="183" t="s">
        <v>228</v>
      </c>
      <c r="E16" s="184">
        <v>6.16</v>
      </c>
      <c r="F16" s="185"/>
      <c r="G16" s="186">
        <f>ROUND(E16*F16,2)</f>
        <v>0</v>
      </c>
      <c r="H16" s="185">
        <v>0</v>
      </c>
      <c r="I16" s="186">
        <f>ROUND(E16*H16,2)</f>
        <v>0</v>
      </c>
      <c r="J16" s="185">
        <v>220</v>
      </c>
      <c r="K16" s="186">
        <f>ROUND(E16*J16,2)</f>
        <v>1355.2</v>
      </c>
      <c r="L16" s="186">
        <v>21</v>
      </c>
      <c r="M16" s="186">
        <f>G16*(1+L16/100)</f>
        <v>0</v>
      </c>
      <c r="N16" s="186">
        <v>0</v>
      </c>
      <c r="O16" s="186">
        <f>ROUND(E16*N16,2)</f>
        <v>0</v>
      </c>
      <c r="P16" s="186">
        <v>0</v>
      </c>
      <c r="Q16" s="186">
        <f>ROUND(E16*P16,2)</f>
        <v>0</v>
      </c>
      <c r="R16" s="186" t="s">
        <v>362</v>
      </c>
      <c r="S16" s="186" t="s">
        <v>142</v>
      </c>
      <c r="T16" s="187" t="s">
        <v>158</v>
      </c>
      <c r="U16" s="157">
        <v>0.49</v>
      </c>
      <c r="V16" s="157">
        <f>ROUND(E16*U16,2)</f>
        <v>3.02</v>
      </c>
      <c r="W16" s="157"/>
      <c r="X16" s="157" t="s">
        <v>363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364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81">
        <v>5</v>
      </c>
      <c r="B17" s="182" t="s">
        <v>365</v>
      </c>
      <c r="C17" s="189" t="s">
        <v>366</v>
      </c>
      <c r="D17" s="183" t="s">
        <v>228</v>
      </c>
      <c r="E17" s="184">
        <v>67.760000000000005</v>
      </c>
      <c r="F17" s="185"/>
      <c r="G17" s="186">
        <f>ROUND(E17*F17,2)</f>
        <v>0</v>
      </c>
      <c r="H17" s="185">
        <v>0</v>
      </c>
      <c r="I17" s="186">
        <f>ROUND(E17*H17,2)</f>
        <v>0</v>
      </c>
      <c r="J17" s="185">
        <v>15.7</v>
      </c>
      <c r="K17" s="186">
        <f>ROUND(E17*J17,2)</f>
        <v>1063.83</v>
      </c>
      <c r="L17" s="186">
        <v>21</v>
      </c>
      <c r="M17" s="186">
        <f>G17*(1+L17/100)</f>
        <v>0</v>
      </c>
      <c r="N17" s="186">
        <v>0</v>
      </c>
      <c r="O17" s="186">
        <f>ROUND(E17*N17,2)</f>
        <v>0</v>
      </c>
      <c r="P17" s="186">
        <v>0</v>
      </c>
      <c r="Q17" s="186">
        <f>ROUND(E17*P17,2)</f>
        <v>0</v>
      </c>
      <c r="R17" s="186" t="s">
        <v>362</v>
      </c>
      <c r="S17" s="186" t="s">
        <v>142</v>
      </c>
      <c r="T17" s="187" t="s">
        <v>158</v>
      </c>
      <c r="U17" s="157">
        <v>0</v>
      </c>
      <c r="V17" s="157">
        <f>ROUND(E17*U17,2)</f>
        <v>0</v>
      </c>
      <c r="W17" s="157"/>
      <c r="X17" s="157" t="s">
        <v>363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364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81">
        <v>6</v>
      </c>
      <c r="B18" s="182" t="s">
        <v>367</v>
      </c>
      <c r="C18" s="189" t="s">
        <v>368</v>
      </c>
      <c r="D18" s="183" t="s">
        <v>228</v>
      </c>
      <c r="E18" s="184">
        <v>6.16</v>
      </c>
      <c r="F18" s="185"/>
      <c r="G18" s="186">
        <f>ROUND(E18*F18,2)</f>
        <v>0</v>
      </c>
      <c r="H18" s="185">
        <v>0</v>
      </c>
      <c r="I18" s="186">
        <f>ROUND(E18*H18,2)</f>
        <v>0</v>
      </c>
      <c r="J18" s="185">
        <v>985</v>
      </c>
      <c r="K18" s="186">
        <f>ROUND(E18*J18,2)</f>
        <v>6067.6</v>
      </c>
      <c r="L18" s="186">
        <v>21</v>
      </c>
      <c r="M18" s="186">
        <f>G18*(1+L18/100)</f>
        <v>0</v>
      </c>
      <c r="N18" s="186">
        <v>0</v>
      </c>
      <c r="O18" s="186">
        <f>ROUND(E18*N18,2)</f>
        <v>0</v>
      </c>
      <c r="P18" s="186">
        <v>0</v>
      </c>
      <c r="Q18" s="186">
        <f>ROUND(E18*P18,2)</f>
        <v>0</v>
      </c>
      <c r="R18" s="186" t="s">
        <v>362</v>
      </c>
      <c r="S18" s="186" t="s">
        <v>142</v>
      </c>
      <c r="T18" s="187" t="s">
        <v>158</v>
      </c>
      <c r="U18" s="157">
        <v>0</v>
      </c>
      <c r="V18" s="157">
        <f>ROUND(E18*U18,2)</f>
        <v>0</v>
      </c>
      <c r="W18" s="157"/>
      <c r="X18" s="157" t="s">
        <v>363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364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x14ac:dyDescent="0.2">
      <c r="A19" s="159" t="s">
        <v>137</v>
      </c>
      <c r="B19" s="160" t="s">
        <v>83</v>
      </c>
      <c r="C19" s="174" t="s">
        <v>84</v>
      </c>
      <c r="D19" s="161"/>
      <c r="E19" s="162"/>
      <c r="F19" s="163"/>
      <c r="G19" s="163">
        <f>SUMIF(AG20:AG33,"&lt;&gt;NOR",G20:G33)</f>
        <v>0</v>
      </c>
      <c r="H19" s="163"/>
      <c r="I19" s="163">
        <f>SUM(I20:I33)</f>
        <v>12100.25</v>
      </c>
      <c r="J19" s="163"/>
      <c r="K19" s="163">
        <f>SUM(K20:K33)</f>
        <v>7183.75</v>
      </c>
      <c r="L19" s="163"/>
      <c r="M19" s="163">
        <f>SUM(M20:M33)</f>
        <v>0</v>
      </c>
      <c r="N19" s="163"/>
      <c r="O19" s="163">
        <f>SUM(O20:O33)</f>
        <v>13.17</v>
      </c>
      <c r="P19" s="163"/>
      <c r="Q19" s="163">
        <f>SUM(Q20:Q33)</f>
        <v>0</v>
      </c>
      <c r="R19" s="163"/>
      <c r="S19" s="163"/>
      <c r="T19" s="164"/>
      <c r="U19" s="158"/>
      <c r="V19" s="158">
        <f>SUM(V20:V33)</f>
        <v>12.73</v>
      </c>
      <c r="W19" s="158"/>
      <c r="X19" s="158"/>
      <c r="AG19" t="s">
        <v>138</v>
      </c>
    </row>
    <row r="20" spans="1:60" outlineLevel="1" x14ac:dyDescent="0.2">
      <c r="A20" s="165">
        <v>7</v>
      </c>
      <c r="B20" s="166" t="s">
        <v>211</v>
      </c>
      <c r="C20" s="175" t="s">
        <v>212</v>
      </c>
      <c r="D20" s="167" t="s">
        <v>183</v>
      </c>
      <c r="E20" s="168">
        <v>10</v>
      </c>
      <c r="F20" s="169"/>
      <c r="G20" s="170">
        <f>ROUND(E20*F20,2)</f>
        <v>0</v>
      </c>
      <c r="H20" s="169">
        <v>94.13</v>
      </c>
      <c r="I20" s="170">
        <f>ROUND(E20*H20,2)</f>
        <v>941.3</v>
      </c>
      <c r="J20" s="169">
        <v>17.37</v>
      </c>
      <c r="K20" s="170">
        <f>ROUND(E20*J20,2)</f>
        <v>173.7</v>
      </c>
      <c r="L20" s="170">
        <v>21</v>
      </c>
      <c r="M20" s="170">
        <f>G20*(1+L20/100)</f>
        <v>0</v>
      </c>
      <c r="N20" s="170">
        <v>0.30360999999999999</v>
      </c>
      <c r="O20" s="170">
        <f>ROUND(E20*N20,2)</f>
        <v>3.04</v>
      </c>
      <c r="P20" s="170">
        <v>0</v>
      </c>
      <c r="Q20" s="170">
        <f>ROUND(E20*P20,2)</f>
        <v>0</v>
      </c>
      <c r="R20" s="170" t="s">
        <v>205</v>
      </c>
      <c r="S20" s="170" t="s">
        <v>142</v>
      </c>
      <c r="T20" s="171" t="s">
        <v>158</v>
      </c>
      <c r="U20" s="157">
        <v>0.02</v>
      </c>
      <c r="V20" s="157">
        <f>ROUND(E20*U20,2)</f>
        <v>0.2</v>
      </c>
      <c r="W20" s="157"/>
      <c r="X20" s="157" t="s">
        <v>159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160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259" t="s">
        <v>206</v>
      </c>
      <c r="D21" s="260"/>
      <c r="E21" s="260"/>
      <c r="F21" s="260"/>
      <c r="G21" s="260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162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188" t="s">
        <v>369</v>
      </c>
      <c r="D22" s="179"/>
      <c r="E22" s="180">
        <v>10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164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65">
        <v>8</v>
      </c>
      <c r="B23" s="166" t="s">
        <v>370</v>
      </c>
      <c r="C23" s="175" t="s">
        <v>371</v>
      </c>
      <c r="D23" s="167" t="s">
        <v>183</v>
      </c>
      <c r="E23" s="168">
        <v>10</v>
      </c>
      <c r="F23" s="169"/>
      <c r="G23" s="170">
        <f>ROUND(E23*F23,2)</f>
        <v>0</v>
      </c>
      <c r="H23" s="169">
        <v>37.020000000000003</v>
      </c>
      <c r="I23" s="170">
        <f>ROUND(E23*H23,2)</f>
        <v>370.2</v>
      </c>
      <c r="J23" s="169">
        <v>484.98</v>
      </c>
      <c r="K23" s="170">
        <f>ROUND(E23*J23,2)</f>
        <v>4849.8</v>
      </c>
      <c r="L23" s="170">
        <v>21</v>
      </c>
      <c r="M23" s="170">
        <f>G23*(1+L23/100)</f>
        <v>0</v>
      </c>
      <c r="N23" s="170">
        <v>0.11</v>
      </c>
      <c r="O23" s="170">
        <f>ROUND(E23*N23,2)</f>
        <v>1.1000000000000001</v>
      </c>
      <c r="P23" s="170">
        <v>0</v>
      </c>
      <c r="Q23" s="170">
        <f>ROUND(E23*P23,2)</f>
        <v>0</v>
      </c>
      <c r="R23" s="170" t="s">
        <v>205</v>
      </c>
      <c r="S23" s="170" t="s">
        <v>142</v>
      </c>
      <c r="T23" s="171" t="s">
        <v>158</v>
      </c>
      <c r="U23" s="157">
        <v>1.1399999999999999</v>
      </c>
      <c r="V23" s="157">
        <f>ROUND(E23*U23,2)</f>
        <v>11.4</v>
      </c>
      <c r="W23" s="157"/>
      <c r="X23" s="157" t="s">
        <v>159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160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259" t="s">
        <v>372</v>
      </c>
      <c r="D24" s="260"/>
      <c r="E24" s="260"/>
      <c r="F24" s="260"/>
      <c r="G24" s="260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162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72" t="str">
        <f>C24</f>
        <v>s provedením lože do 50 mm, s vyplněním spár, s dvojím beraněním a se smetením přebytečného materiálu na krajnici</v>
      </c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188" t="s">
        <v>373</v>
      </c>
      <c r="D25" s="179"/>
      <c r="E25" s="180">
        <v>10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164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22.5" outlineLevel="1" x14ac:dyDescent="0.2">
      <c r="A26" s="165">
        <v>9</v>
      </c>
      <c r="B26" s="166" t="s">
        <v>374</v>
      </c>
      <c r="C26" s="175" t="s">
        <v>375</v>
      </c>
      <c r="D26" s="167" t="s">
        <v>156</v>
      </c>
      <c r="E26" s="168">
        <v>0.27500000000000002</v>
      </c>
      <c r="F26" s="169"/>
      <c r="G26" s="170">
        <f>ROUND(E26*F26,2)</f>
        <v>0</v>
      </c>
      <c r="H26" s="169">
        <v>0</v>
      </c>
      <c r="I26" s="170">
        <f>ROUND(E26*H26,2)</f>
        <v>0</v>
      </c>
      <c r="J26" s="169">
        <v>1110</v>
      </c>
      <c r="K26" s="170">
        <f>ROUND(E26*J26,2)</f>
        <v>305.25</v>
      </c>
      <c r="L26" s="170">
        <v>21</v>
      </c>
      <c r="M26" s="170">
        <f>G26*(1+L26/100)</f>
        <v>0</v>
      </c>
      <c r="N26" s="170">
        <v>0</v>
      </c>
      <c r="O26" s="170">
        <f>ROUND(E26*N26,2)</f>
        <v>0</v>
      </c>
      <c r="P26" s="170">
        <v>0</v>
      </c>
      <c r="Q26" s="170">
        <f>ROUND(E26*P26,2)</f>
        <v>0</v>
      </c>
      <c r="R26" s="170" t="s">
        <v>205</v>
      </c>
      <c r="S26" s="170" t="s">
        <v>142</v>
      </c>
      <c r="T26" s="171" t="s">
        <v>158</v>
      </c>
      <c r="U26" s="157">
        <v>3</v>
      </c>
      <c r="V26" s="157">
        <f>ROUND(E26*U26,2)</f>
        <v>0.83</v>
      </c>
      <c r="W26" s="157"/>
      <c r="X26" s="157" t="s">
        <v>159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160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259" t="s">
        <v>376</v>
      </c>
      <c r="D27" s="260"/>
      <c r="E27" s="260"/>
      <c r="F27" s="260"/>
      <c r="G27" s="260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162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8" t="s">
        <v>377</v>
      </c>
      <c r="D28" s="179"/>
      <c r="E28" s="180">
        <v>0.27500000000000002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164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65">
        <v>10</v>
      </c>
      <c r="B29" s="166" t="s">
        <v>378</v>
      </c>
      <c r="C29" s="175" t="s">
        <v>379</v>
      </c>
      <c r="D29" s="167" t="s">
        <v>183</v>
      </c>
      <c r="E29" s="168">
        <v>10</v>
      </c>
      <c r="F29" s="169"/>
      <c r="G29" s="170">
        <f>ROUND(E29*F29,2)</f>
        <v>0</v>
      </c>
      <c r="H29" s="169">
        <v>0</v>
      </c>
      <c r="I29" s="170">
        <f>ROUND(E29*H29,2)</f>
        <v>0</v>
      </c>
      <c r="J29" s="169">
        <v>185.5</v>
      </c>
      <c r="K29" s="170">
        <f>ROUND(E29*J29,2)</f>
        <v>1855</v>
      </c>
      <c r="L29" s="170">
        <v>21</v>
      </c>
      <c r="M29" s="170">
        <f>G29*(1+L29/100)</f>
        <v>0</v>
      </c>
      <c r="N29" s="170">
        <v>0.378</v>
      </c>
      <c r="O29" s="170">
        <f>ROUND(E29*N29,2)</f>
        <v>3.78</v>
      </c>
      <c r="P29" s="170">
        <v>0</v>
      </c>
      <c r="Q29" s="170">
        <f>ROUND(E29*P29,2)</f>
        <v>0</v>
      </c>
      <c r="R29" s="170"/>
      <c r="S29" s="170" t="s">
        <v>184</v>
      </c>
      <c r="T29" s="171" t="s">
        <v>158</v>
      </c>
      <c r="U29" s="157">
        <v>0.03</v>
      </c>
      <c r="V29" s="157">
        <f>ROUND(E29*U29,2)</f>
        <v>0.3</v>
      </c>
      <c r="W29" s="157"/>
      <c r="X29" s="157" t="s">
        <v>159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160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8" t="s">
        <v>380</v>
      </c>
      <c r="D30" s="179"/>
      <c r="E30" s="180">
        <v>10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164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65">
        <v>11</v>
      </c>
      <c r="B31" s="166" t="s">
        <v>381</v>
      </c>
      <c r="C31" s="175" t="s">
        <v>382</v>
      </c>
      <c r="D31" s="167" t="s">
        <v>228</v>
      </c>
      <c r="E31" s="168">
        <v>5.25</v>
      </c>
      <c r="F31" s="169"/>
      <c r="G31" s="170">
        <f>ROUND(E31*F31,2)</f>
        <v>0</v>
      </c>
      <c r="H31" s="169">
        <v>2055</v>
      </c>
      <c r="I31" s="170">
        <f>ROUND(E31*H31,2)</f>
        <v>10788.75</v>
      </c>
      <c r="J31" s="169">
        <v>0</v>
      </c>
      <c r="K31" s="170">
        <f>ROUND(E31*J31,2)</f>
        <v>0</v>
      </c>
      <c r="L31" s="170">
        <v>21</v>
      </c>
      <c r="M31" s="170">
        <f>G31*(1+L31/100)</f>
        <v>0</v>
      </c>
      <c r="N31" s="170">
        <v>1</v>
      </c>
      <c r="O31" s="170">
        <f>ROUND(E31*N31,2)</f>
        <v>5.25</v>
      </c>
      <c r="P31" s="170">
        <v>0</v>
      </c>
      <c r="Q31" s="170">
        <f>ROUND(E31*P31,2)</f>
        <v>0</v>
      </c>
      <c r="R31" s="170"/>
      <c r="S31" s="170" t="s">
        <v>184</v>
      </c>
      <c r="T31" s="171" t="s">
        <v>158</v>
      </c>
      <c r="U31" s="157">
        <v>0</v>
      </c>
      <c r="V31" s="157">
        <f>ROUND(E31*U31,2)</f>
        <v>0</v>
      </c>
      <c r="W31" s="157"/>
      <c r="X31" s="157" t="s">
        <v>189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190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188" t="s">
        <v>383</v>
      </c>
      <c r="D32" s="179"/>
      <c r="E32" s="180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164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188" t="s">
        <v>384</v>
      </c>
      <c r="D33" s="179"/>
      <c r="E33" s="180">
        <v>5.25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164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x14ac:dyDescent="0.2">
      <c r="A34" s="159" t="s">
        <v>137</v>
      </c>
      <c r="B34" s="160" t="s">
        <v>91</v>
      </c>
      <c r="C34" s="174" t="s">
        <v>92</v>
      </c>
      <c r="D34" s="161"/>
      <c r="E34" s="162"/>
      <c r="F34" s="163"/>
      <c r="G34" s="163">
        <f>SUMIF(AG35:AG36,"&lt;&gt;NOR",G35:G36)</f>
        <v>0</v>
      </c>
      <c r="H34" s="163"/>
      <c r="I34" s="163">
        <f>SUM(I35:I36)</f>
        <v>0</v>
      </c>
      <c r="J34" s="163"/>
      <c r="K34" s="163">
        <f>SUM(K35:K36)</f>
        <v>920.33</v>
      </c>
      <c r="L34" s="163"/>
      <c r="M34" s="163">
        <f>SUM(M35:M36)</f>
        <v>0</v>
      </c>
      <c r="N34" s="163"/>
      <c r="O34" s="163">
        <f>SUM(O35:O36)</f>
        <v>0</v>
      </c>
      <c r="P34" s="163"/>
      <c r="Q34" s="163">
        <f>SUM(Q35:Q36)</f>
        <v>0</v>
      </c>
      <c r="R34" s="163"/>
      <c r="S34" s="163"/>
      <c r="T34" s="164"/>
      <c r="U34" s="158"/>
      <c r="V34" s="158">
        <f>SUM(V35:V36)</f>
        <v>0.26</v>
      </c>
      <c r="W34" s="158"/>
      <c r="X34" s="158"/>
      <c r="AG34" t="s">
        <v>138</v>
      </c>
    </row>
    <row r="35" spans="1:60" outlineLevel="1" x14ac:dyDescent="0.2">
      <c r="A35" s="165">
        <v>12</v>
      </c>
      <c r="B35" s="166" t="s">
        <v>385</v>
      </c>
      <c r="C35" s="175" t="s">
        <v>386</v>
      </c>
      <c r="D35" s="167" t="s">
        <v>228</v>
      </c>
      <c r="E35" s="168">
        <v>13.166410000000001</v>
      </c>
      <c r="F35" s="169"/>
      <c r="G35" s="170">
        <f>ROUND(E35*F35,2)</f>
        <v>0</v>
      </c>
      <c r="H35" s="169">
        <v>0</v>
      </c>
      <c r="I35" s="170">
        <f>ROUND(E35*H35,2)</f>
        <v>0</v>
      </c>
      <c r="J35" s="169">
        <v>69.900000000000006</v>
      </c>
      <c r="K35" s="170">
        <f>ROUND(E35*J35,2)</f>
        <v>920.33</v>
      </c>
      <c r="L35" s="170">
        <v>21</v>
      </c>
      <c r="M35" s="170">
        <f>G35*(1+L35/100)</f>
        <v>0</v>
      </c>
      <c r="N35" s="170">
        <v>0</v>
      </c>
      <c r="O35" s="170">
        <f>ROUND(E35*N35,2)</f>
        <v>0</v>
      </c>
      <c r="P35" s="170">
        <v>0</v>
      </c>
      <c r="Q35" s="170">
        <f>ROUND(E35*P35,2)</f>
        <v>0</v>
      </c>
      <c r="R35" s="170" t="s">
        <v>205</v>
      </c>
      <c r="S35" s="170" t="s">
        <v>142</v>
      </c>
      <c r="T35" s="171" t="s">
        <v>158</v>
      </c>
      <c r="U35" s="157">
        <v>0.02</v>
      </c>
      <c r="V35" s="157">
        <f>ROUND(E35*U35,2)</f>
        <v>0.26</v>
      </c>
      <c r="W35" s="157"/>
      <c r="X35" s="157" t="s">
        <v>229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230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259" t="s">
        <v>387</v>
      </c>
      <c r="D36" s="260"/>
      <c r="E36" s="260"/>
      <c r="F36" s="260"/>
      <c r="G36" s="260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8"/>
      <c r="Z36" s="148"/>
      <c r="AA36" s="148"/>
      <c r="AB36" s="148"/>
      <c r="AC36" s="148"/>
      <c r="AD36" s="148"/>
      <c r="AE36" s="148"/>
      <c r="AF36" s="148"/>
      <c r="AG36" s="148" t="s">
        <v>162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x14ac:dyDescent="0.2">
      <c r="A37" s="3"/>
      <c r="B37" s="4"/>
      <c r="C37" s="176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E37">
        <v>15</v>
      </c>
      <c r="AF37">
        <v>21</v>
      </c>
      <c r="AG37" t="s">
        <v>124</v>
      </c>
    </row>
    <row r="38" spans="1:60" x14ac:dyDescent="0.2">
      <c r="A38" s="151"/>
      <c r="B38" s="152" t="s">
        <v>29</v>
      </c>
      <c r="C38" s="177"/>
      <c r="D38" s="153"/>
      <c r="E38" s="154"/>
      <c r="F38" s="154"/>
      <c r="G38" s="173">
        <f>G8+G19+G34</f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E38">
        <f>SUMIF(L7:L36,AE37,G7:G36)</f>
        <v>0</v>
      </c>
      <c r="AF38">
        <f>SUMIF(L7:L36,AF37,G7:G36)</f>
        <v>0</v>
      </c>
      <c r="AG38" t="s">
        <v>151</v>
      </c>
    </row>
    <row r="39" spans="1:60" x14ac:dyDescent="0.2">
      <c r="C39" s="178"/>
      <c r="D39" s="10"/>
      <c r="AG39" t="s">
        <v>152</v>
      </c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Yl2Iup+JnIDcIBq3Hhwkk3mr2TyM/dOK61RvkzcNu9Eczw6geea89q6o5Ko36KutFXOfTXVwtDi6iIfdFcyvg==" saltValue="y9Uh3tghkTezK7u5L30wXQ==" spinCount="100000" sheet="1"/>
  <mergeCells count="9">
    <mergeCell ref="C24:G24"/>
    <mergeCell ref="C27:G27"/>
    <mergeCell ref="C36:G36"/>
    <mergeCell ref="A1:G1"/>
    <mergeCell ref="C2:G2"/>
    <mergeCell ref="C3:G3"/>
    <mergeCell ref="C4:G4"/>
    <mergeCell ref="C12:G12"/>
    <mergeCell ref="C21:G2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60"/>
  <sheetViews>
    <sheetView tabSelected="1"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153</v>
      </c>
      <c r="B1" s="252"/>
      <c r="C1" s="252"/>
      <c r="D1" s="252"/>
      <c r="E1" s="252"/>
      <c r="F1" s="252"/>
      <c r="G1" s="252"/>
      <c r="AG1" t="s">
        <v>110</v>
      </c>
    </row>
    <row r="2" spans="1:60" ht="24.95" customHeight="1" x14ac:dyDescent="0.2">
      <c r="A2" s="140" t="s">
        <v>7</v>
      </c>
      <c r="B2" s="49" t="s">
        <v>43</v>
      </c>
      <c r="C2" s="253" t="s">
        <v>44</v>
      </c>
      <c r="D2" s="254"/>
      <c r="E2" s="254"/>
      <c r="F2" s="254"/>
      <c r="G2" s="255"/>
      <c r="AG2" t="s">
        <v>111</v>
      </c>
    </row>
    <row r="3" spans="1:60" ht="24.95" customHeight="1" x14ac:dyDescent="0.2">
      <c r="A3" s="140" t="s">
        <v>8</v>
      </c>
      <c r="B3" s="49" t="s">
        <v>68</v>
      </c>
      <c r="C3" s="253" t="s">
        <v>69</v>
      </c>
      <c r="D3" s="254"/>
      <c r="E3" s="254"/>
      <c r="F3" s="254"/>
      <c r="G3" s="255"/>
      <c r="AC3" s="122" t="s">
        <v>111</v>
      </c>
      <c r="AG3" t="s">
        <v>114</v>
      </c>
    </row>
    <row r="4" spans="1:60" ht="24.95" customHeight="1" x14ac:dyDescent="0.2">
      <c r="A4" s="141" t="s">
        <v>9</v>
      </c>
      <c r="B4" s="142" t="s">
        <v>70</v>
      </c>
      <c r="C4" s="256" t="s">
        <v>69</v>
      </c>
      <c r="D4" s="257"/>
      <c r="E4" s="257"/>
      <c r="F4" s="257"/>
      <c r="G4" s="258"/>
      <c r="AG4" t="s">
        <v>115</v>
      </c>
    </row>
    <row r="5" spans="1:60" x14ac:dyDescent="0.2">
      <c r="D5" s="10"/>
    </row>
    <row r="6" spans="1:60" ht="38.25" x14ac:dyDescent="0.2">
      <c r="A6" s="144" t="s">
        <v>116</v>
      </c>
      <c r="B6" s="146" t="s">
        <v>117</v>
      </c>
      <c r="C6" s="146" t="s">
        <v>118</v>
      </c>
      <c r="D6" s="145" t="s">
        <v>119</v>
      </c>
      <c r="E6" s="144" t="s">
        <v>120</v>
      </c>
      <c r="F6" s="143" t="s">
        <v>121</v>
      </c>
      <c r="G6" s="144" t="s">
        <v>29</v>
      </c>
      <c r="H6" s="147" t="s">
        <v>30</v>
      </c>
      <c r="I6" s="147" t="s">
        <v>122</v>
      </c>
      <c r="J6" s="147" t="s">
        <v>31</v>
      </c>
      <c r="K6" s="147" t="s">
        <v>123</v>
      </c>
      <c r="L6" s="147" t="s">
        <v>124</v>
      </c>
      <c r="M6" s="147" t="s">
        <v>125</v>
      </c>
      <c r="N6" s="147" t="s">
        <v>126</v>
      </c>
      <c r="O6" s="147" t="s">
        <v>127</v>
      </c>
      <c r="P6" s="147" t="s">
        <v>128</v>
      </c>
      <c r="Q6" s="147" t="s">
        <v>129</v>
      </c>
      <c r="R6" s="147" t="s">
        <v>130</v>
      </c>
      <c r="S6" s="147" t="s">
        <v>131</v>
      </c>
      <c r="T6" s="147" t="s">
        <v>132</v>
      </c>
      <c r="U6" s="147" t="s">
        <v>133</v>
      </c>
      <c r="V6" s="147" t="s">
        <v>134</v>
      </c>
      <c r="W6" s="147" t="s">
        <v>135</v>
      </c>
      <c r="X6" s="147" t="s">
        <v>136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59" t="s">
        <v>137</v>
      </c>
      <c r="B8" s="160" t="s">
        <v>75</v>
      </c>
      <c r="C8" s="174" t="s">
        <v>76</v>
      </c>
      <c r="D8" s="161"/>
      <c r="E8" s="162"/>
      <c r="F8" s="163"/>
      <c r="G8" s="163">
        <f>SUMIF(AG9:AG266,"&lt;&gt;NOR",G9:G266)</f>
        <v>0</v>
      </c>
      <c r="H8" s="163"/>
      <c r="I8" s="163">
        <f>SUM(I9:I266)</f>
        <v>99079.56</v>
      </c>
      <c r="J8" s="163"/>
      <c r="K8" s="163">
        <f>SUM(K9:K266)</f>
        <v>359035.22000000003</v>
      </c>
      <c r="L8" s="163"/>
      <c r="M8" s="163">
        <f>SUM(M9:M266)</f>
        <v>0</v>
      </c>
      <c r="N8" s="163"/>
      <c r="O8" s="163">
        <f>SUM(O9:O266)</f>
        <v>8.4699999999999935</v>
      </c>
      <c r="P8" s="163"/>
      <c r="Q8" s="163">
        <f>SUM(Q9:Q266)</f>
        <v>0</v>
      </c>
      <c r="R8" s="163"/>
      <c r="S8" s="163"/>
      <c r="T8" s="164"/>
      <c r="U8" s="158"/>
      <c r="V8" s="158">
        <f>SUM(V9:V266)</f>
        <v>903.15</v>
      </c>
      <c r="W8" s="158"/>
      <c r="X8" s="158"/>
      <c r="AG8" t="s">
        <v>138</v>
      </c>
    </row>
    <row r="9" spans="1:60" outlineLevel="1" x14ac:dyDescent="0.2">
      <c r="A9" s="165">
        <v>1</v>
      </c>
      <c r="B9" s="166" t="s">
        <v>388</v>
      </c>
      <c r="C9" s="175" t="s">
        <v>389</v>
      </c>
      <c r="D9" s="167" t="s">
        <v>183</v>
      </c>
      <c r="E9" s="168">
        <v>1768</v>
      </c>
      <c r="F9" s="169"/>
      <c r="G9" s="170">
        <f>ROUND(E9*F9,2)</f>
        <v>0</v>
      </c>
      <c r="H9" s="169">
        <v>0</v>
      </c>
      <c r="I9" s="170">
        <f>ROUND(E9*H9,2)</f>
        <v>0</v>
      </c>
      <c r="J9" s="169">
        <v>26.7</v>
      </c>
      <c r="K9" s="170">
        <f>ROUND(E9*J9,2)</f>
        <v>47205.599999999999</v>
      </c>
      <c r="L9" s="170">
        <v>21</v>
      </c>
      <c r="M9" s="170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0" t="s">
        <v>354</v>
      </c>
      <c r="S9" s="170" t="s">
        <v>142</v>
      </c>
      <c r="T9" s="171" t="s">
        <v>158</v>
      </c>
      <c r="U9" s="157">
        <v>0.04</v>
      </c>
      <c r="V9" s="157">
        <f>ROUND(E9*U9,2)</f>
        <v>70.72</v>
      </c>
      <c r="W9" s="157"/>
      <c r="X9" s="157" t="s">
        <v>159</v>
      </c>
      <c r="Y9" s="148"/>
      <c r="Z9" s="148"/>
      <c r="AA9" s="148"/>
      <c r="AB9" s="148"/>
      <c r="AC9" s="148"/>
      <c r="AD9" s="148"/>
      <c r="AE9" s="148"/>
      <c r="AF9" s="148"/>
      <c r="AG9" s="148" t="s">
        <v>160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259" t="s">
        <v>390</v>
      </c>
      <c r="D10" s="260"/>
      <c r="E10" s="260"/>
      <c r="F10" s="260"/>
      <c r="G10" s="260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162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88" t="s">
        <v>391</v>
      </c>
      <c r="D11" s="179"/>
      <c r="E11" s="180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8"/>
      <c r="Z11" s="148"/>
      <c r="AA11" s="148"/>
      <c r="AB11" s="148"/>
      <c r="AC11" s="148"/>
      <c r="AD11" s="148"/>
      <c r="AE11" s="148"/>
      <c r="AF11" s="148"/>
      <c r="AG11" s="148" t="s">
        <v>164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8" t="s">
        <v>392</v>
      </c>
      <c r="D12" s="179"/>
      <c r="E12" s="180">
        <v>1588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164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188" t="s">
        <v>393</v>
      </c>
      <c r="D13" s="179"/>
      <c r="E13" s="180">
        <v>180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8"/>
      <c r="Z13" s="148"/>
      <c r="AA13" s="148"/>
      <c r="AB13" s="148"/>
      <c r="AC13" s="148"/>
      <c r="AD13" s="148"/>
      <c r="AE13" s="148"/>
      <c r="AF13" s="148"/>
      <c r="AG13" s="148" t="s">
        <v>164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1" x14ac:dyDescent="0.2">
      <c r="A14" s="165">
        <v>2</v>
      </c>
      <c r="B14" s="166" t="s">
        <v>394</v>
      </c>
      <c r="C14" s="175" t="s">
        <v>395</v>
      </c>
      <c r="D14" s="167" t="s">
        <v>183</v>
      </c>
      <c r="E14" s="168">
        <v>1588</v>
      </c>
      <c r="F14" s="169"/>
      <c r="G14" s="170">
        <f>ROUND(E14*F14,2)</f>
        <v>0</v>
      </c>
      <c r="H14" s="169">
        <v>0</v>
      </c>
      <c r="I14" s="170">
        <f>ROUND(E14*H14,2)</f>
        <v>0</v>
      </c>
      <c r="J14" s="169">
        <v>4.6500000000000004</v>
      </c>
      <c r="K14" s="170">
        <f>ROUND(E14*J14,2)</f>
        <v>7384.2</v>
      </c>
      <c r="L14" s="170">
        <v>21</v>
      </c>
      <c r="M14" s="170">
        <f>G14*(1+L14/100)</f>
        <v>0</v>
      </c>
      <c r="N14" s="170">
        <v>0</v>
      </c>
      <c r="O14" s="170">
        <f>ROUND(E14*N14,2)</f>
        <v>0</v>
      </c>
      <c r="P14" s="170">
        <v>0</v>
      </c>
      <c r="Q14" s="170">
        <f>ROUND(E14*P14,2)</f>
        <v>0</v>
      </c>
      <c r="R14" s="170" t="s">
        <v>354</v>
      </c>
      <c r="S14" s="170" t="s">
        <v>142</v>
      </c>
      <c r="T14" s="171" t="s">
        <v>158</v>
      </c>
      <c r="U14" s="157">
        <v>0.01</v>
      </c>
      <c r="V14" s="157">
        <f>ROUND(E14*U14,2)</f>
        <v>15.88</v>
      </c>
      <c r="W14" s="157"/>
      <c r="X14" s="157" t="s">
        <v>159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160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259" t="s">
        <v>396</v>
      </c>
      <c r="D15" s="260"/>
      <c r="E15" s="260"/>
      <c r="F15" s="260"/>
      <c r="G15" s="260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162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88" t="s">
        <v>593</v>
      </c>
      <c r="D16" s="179"/>
      <c r="E16" s="180">
        <v>3176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164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1" x14ac:dyDescent="0.2">
      <c r="A17" s="165">
        <v>3</v>
      </c>
      <c r="B17" s="166" t="s">
        <v>397</v>
      </c>
      <c r="C17" s="175" t="s">
        <v>398</v>
      </c>
      <c r="D17" s="167" t="s">
        <v>183</v>
      </c>
      <c r="E17" s="168">
        <v>180</v>
      </c>
      <c r="F17" s="169"/>
      <c r="G17" s="170">
        <f>ROUND(E17*F17,2)</f>
        <v>0</v>
      </c>
      <c r="H17" s="169">
        <v>0</v>
      </c>
      <c r="I17" s="170">
        <f>ROUND(E17*H17,2)</f>
        <v>0</v>
      </c>
      <c r="J17" s="169">
        <v>5.5</v>
      </c>
      <c r="K17" s="170">
        <f>ROUND(E17*J17,2)</f>
        <v>990</v>
      </c>
      <c r="L17" s="170">
        <v>21</v>
      </c>
      <c r="M17" s="170">
        <f>G17*(1+L17/100)</f>
        <v>0</v>
      </c>
      <c r="N17" s="170">
        <v>0</v>
      </c>
      <c r="O17" s="170">
        <f>ROUND(E17*N17,2)</f>
        <v>0</v>
      </c>
      <c r="P17" s="170">
        <v>0</v>
      </c>
      <c r="Q17" s="170">
        <f>ROUND(E17*P17,2)</f>
        <v>0</v>
      </c>
      <c r="R17" s="170" t="s">
        <v>354</v>
      </c>
      <c r="S17" s="170" t="s">
        <v>142</v>
      </c>
      <c r="T17" s="171" t="s">
        <v>158</v>
      </c>
      <c r="U17" s="157">
        <v>0.01</v>
      </c>
      <c r="V17" s="157">
        <f>ROUND(E17*U17,2)</f>
        <v>1.8</v>
      </c>
      <c r="W17" s="157"/>
      <c r="X17" s="157" t="s">
        <v>159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160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259" t="s">
        <v>396</v>
      </c>
      <c r="D18" s="260"/>
      <c r="E18" s="260"/>
      <c r="F18" s="260"/>
      <c r="G18" s="260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162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88" t="s">
        <v>594</v>
      </c>
      <c r="D19" s="179"/>
      <c r="E19" s="180">
        <v>360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164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65">
        <v>4</v>
      </c>
      <c r="B20" s="166" t="s">
        <v>399</v>
      </c>
      <c r="C20" s="175" t="s">
        <v>400</v>
      </c>
      <c r="D20" s="167" t="s">
        <v>156</v>
      </c>
      <c r="E20" s="168">
        <v>8.65</v>
      </c>
      <c r="F20" s="169"/>
      <c r="G20" s="170">
        <f>ROUND(E20*F20,2)</f>
        <v>0</v>
      </c>
      <c r="H20" s="169">
        <v>0</v>
      </c>
      <c r="I20" s="170">
        <f>ROUND(E20*H20,2)</f>
        <v>0</v>
      </c>
      <c r="J20" s="169">
        <v>26.3</v>
      </c>
      <c r="K20" s="170">
        <f>ROUND(E20*J20,2)</f>
        <v>227.5</v>
      </c>
      <c r="L20" s="170">
        <v>21</v>
      </c>
      <c r="M20" s="170">
        <f>G20*(1+L20/100)</f>
        <v>0</v>
      </c>
      <c r="N20" s="170">
        <v>0</v>
      </c>
      <c r="O20" s="170">
        <f>ROUND(E20*N20,2)</f>
        <v>0</v>
      </c>
      <c r="P20" s="170">
        <v>0</v>
      </c>
      <c r="Q20" s="170">
        <f>ROUND(E20*P20,2)</f>
        <v>0</v>
      </c>
      <c r="R20" s="170" t="s">
        <v>157</v>
      </c>
      <c r="S20" s="170" t="s">
        <v>142</v>
      </c>
      <c r="T20" s="171" t="s">
        <v>158</v>
      </c>
      <c r="U20" s="157">
        <v>0.03</v>
      </c>
      <c r="V20" s="157">
        <f>ROUND(E20*U20,2)</f>
        <v>0.26</v>
      </c>
      <c r="W20" s="157"/>
      <c r="X20" s="157" t="s">
        <v>159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160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188" t="s">
        <v>401</v>
      </c>
      <c r="D21" s="179"/>
      <c r="E21" s="180">
        <v>7.6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164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188" t="s">
        <v>402</v>
      </c>
      <c r="D22" s="179"/>
      <c r="E22" s="180">
        <v>0.45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164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88" t="s">
        <v>403</v>
      </c>
      <c r="D23" s="179"/>
      <c r="E23" s="180">
        <v>0.6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164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65">
        <v>5</v>
      </c>
      <c r="B24" s="166" t="s">
        <v>404</v>
      </c>
      <c r="C24" s="175" t="s">
        <v>405</v>
      </c>
      <c r="D24" s="167" t="s">
        <v>183</v>
      </c>
      <c r="E24" s="168">
        <v>180</v>
      </c>
      <c r="F24" s="169"/>
      <c r="G24" s="170">
        <f>ROUND(E24*F24,2)</f>
        <v>0</v>
      </c>
      <c r="H24" s="169">
        <v>0.62</v>
      </c>
      <c r="I24" s="170">
        <f>ROUND(E24*H24,2)</f>
        <v>111.6</v>
      </c>
      <c r="J24" s="169">
        <v>8.48</v>
      </c>
      <c r="K24" s="170">
        <f>ROUND(E24*J24,2)</f>
        <v>1526.4</v>
      </c>
      <c r="L24" s="170">
        <v>21</v>
      </c>
      <c r="M24" s="170">
        <f>G24*(1+L24/100)</f>
        <v>0</v>
      </c>
      <c r="N24" s="170">
        <v>0</v>
      </c>
      <c r="O24" s="170">
        <f>ROUND(E24*N24,2)</f>
        <v>0</v>
      </c>
      <c r="P24" s="170">
        <v>0</v>
      </c>
      <c r="Q24" s="170">
        <f>ROUND(E24*P24,2)</f>
        <v>0</v>
      </c>
      <c r="R24" s="170" t="s">
        <v>354</v>
      </c>
      <c r="S24" s="170" t="s">
        <v>142</v>
      </c>
      <c r="T24" s="171" t="s">
        <v>158</v>
      </c>
      <c r="U24" s="157">
        <v>0.02</v>
      </c>
      <c r="V24" s="157">
        <f>ROUND(E24*U24,2)</f>
        <v>3.6</v>
      </c>
      <c r="W24" s="157"/>
      <c r="X24" s="157" t="s">
        <v>159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160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259" t="s">
        <v>406</v>
      </c>
      <c r="D25" s="260"/>
      <c r="E25" s="260"/>
      <c r="F25" s="260"/>
      <c r="G25" s="260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162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65">
        <v>6</v>
      </c>
      <c r="B26" s="166" t="s">
        <v>407</v>
      </c>
      <c r="C26" s="175" t="s">
        <v>408</v>
      </c>
      <c r="D26" s="167" t="s">
        <v>183</v>
      </c>
      <c r="E26" s="168">
        <v>1588</v>
      </c>
      <c r="F26" s="169"/>
      <c r="G26" s="170">
        <f>ROUND(E26*F26,2)</f>
        <v>0</v>
      </c>
      <c r="H26" s="169">
        <v>1.64</v>
      </c>
      <c r="I26" s="170">
        <f>ROUND(E26*H26,2)</f>
        <v>2604.3200000000002</v>
      </c>
      <c r="J26" s="169">
        <v>21.56</v>
      </c>
      <c r="K26" s="170">
        <f>ROUND(E26*J26,2)</f>
        <v>34237.279999999999</v>
      </c>
      <c r="L26" s="170">
        <v>21</v>
      </c>
      <c r="M26" s="170">
        <f>G26*(1+L26/100)</f>
        <v>0</v>
      </c>
      <c r="N26" s="170">
        <v>0</v>
      </c>
      <c r="O26" s="170">
        <f>ROUND(E26*N26,2)</f>
        <v>0</v>
      </c>
      <c r="P26" s="170">
        <v>0</v>
      </c>
      <c r="Q26" s="170">
        <f>ROUND(E26*P26,2)</f>
        <v>0</v>
      </c>
      <c r="R26" s="170"/>
      <c r="S26" s="170" t="s">
        <v>142</v>
      </c>
      <c r="T26" s="171" t="s">
        <v>158</v>
      </c>
      <c r="U26" s="157">
        <v>0.06</v>
      </c>
      <c r="V26" s="157">
        <f>ROUND(E26*U26,2)</f>
        <v>95.28</v>
      </c>
      <c r="W26" s="157"/>
      <c r="X26" s="157" t="s">
        <v>159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160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8" t="s">
        <v>409</v>
      </c>
      <c r="D27" s="179"/>
      <c r="E27" s="180">
        <v>1588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164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65">
        <v>7</v>
      </c>
      <c r="B28" s="166" t="s">
        <v>410</v>
      </c>
      <c r="C28" s="175" t="s">
        <v>411</v>
      </c>
      <c r="D28" s="167" t="s">
        <v>183</v>
      </c>
      <c r="E28" s="168">
        <v>301.21429999999998</v>
      </c>
      <c r="F28" s="169"/>
      <c r="G28" s="170">
        <f>ROUND(E28*F28,2)</f>
        <v>0</v>
      </c>
      <c r="H28" s="169">
        <v>0</v>
      </c>
      <c r="I28" s="170">
        <f>ROUND(E28*H28,2)</f>
        <v>0</v>
      </c>
      <c r="J28" s="169">
        <v>6.5</v>
      </c>
      <c r="K28" s="170">
        <f>ROUND(E28*J28,2)</f>
        <v>1957.89</v>
      </c>
      <c r="L28" s="170">
        <v>21</v>
      </c>
      <c r="M28" s="170">
        <f>G28*(1+L28/100)</f>
        <v>0</v>
      </c>
      <c r="N28" s="170">
        <v>0</v>
      </c>
      <c r="O28" s="170">
        <f>ROUND(E28*N28,2)</f>
        <v>0</v>
      </c>
      <c r="P28" s="170">
        <v>0</v>
      </c>
      <c r="Q28" s="170">
        <f>ROUND(E28*P28,2)</f>
        <v>0</v>
      </c>
      <c r="R28" s="170" t="s">
        <v>412</v>
      </c>
      <c r="S28" s="170" t="s">
        <v>142</v>
      </c>
      <c r="T28" s="171" t="s">
        <v>158</v>
      </c>
      <c r="U28" s="157">
        <v>0.01</v>
      </c>
      <c r="V28" s="157">
        <f>ROUND(E28*U28,2)</f>
        <v>3.01</v>
      </c>
      <c r="W28" s="157"/>
      <c r="X28" s="157" t="s">
        <v>159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160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259" t="s">
        <v>413</v>
      </c>
      <c r="D29" s="260"/>
      <c r="E29" s="260"/>
      <c r="F29" s="260"/>
      <c r="G29" s="260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162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261" t="s">
        <v>414</v>
      </c>
      <c r="D30" s="262"/>
      <c r="E30" s="262"/>
      <c r="F30" s="262"/>
      <c r="G30" s="262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162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92" t="s">
        <v>415</v>
      </c>
      <c r="D31" s="190"/>
      <c r="E31" s="191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164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193" t="s">
        <v>416</v>
      </c>
      <c r="D32" s="190"/>
      <c r="E32" s="191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164</v>
      </c>
      <c r="AH32" s="148">
        <v>2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193" t="s">
        <v>417</v>
      </c>
      <c r="D33" s="190"/>
      <c r="E33" s="191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164</v>
      </c>
      <c r="AH33" s="148">
        <v>2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93" t="s">
        <v>418</v>
      </c>
      <c r="D34" s="190"/>
      <c r="E34" s="191">
        <v>5.1342800000000004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164</v>
      </c>
      <c r="AH34" s="148">
        <v>2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193" t="s">
        <v>419</v>
      </c>
      <c r="D35" s="190"/>
      <c r="E35" s="191">
        <v>5.71082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8"/>
      <c r="Z35" s="148"/>
      <c r="AA35" s="148"/>
      <c r="AB35" s="148"/>
      <c r="AC35" s="148"/>
      <c r="AD35" s="148"/>
      <c r="AE35" s="148"/>
      <c r="AF35" s="148"/>
      <c r="AG35" s="148" t="s">
        <v>164</v>
      </c>
      <c r="AH35" s="148">
        <v>2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193" t="s">
        <v>420</v>
      </c>
      <c r="D36" s="190"/>
      <c r="E36" s="191">
        <v>28.837499999999999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8"/>
      <c r="Z36" s="148"/>
      <c r="AA36" s="148"/>
      <c r="AB36" s="148"/>
      <c r="AC36" s="148"/>
      <c r="AD36" s="148"/>
      <c r="AE36" s="148"/>
      <c r="AF36" s="148"/>
      <c r="AG36" s="148" t="s">
        <v>164</v>
      </c>
      <c r="AH36" s="148">
        <v>2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193" t="s">
        <v>421</v>
      </c>
      <c r="D37" s="190"/>
      <c r="E37" s="191">
        <v>29.885179999999998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164</v>
      </c>
      <c r="AH37" s="148">
        <v>2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93" t="s">
        <v>422</v>
      </c>
      <c r="D38" s="190"/>
      <c r="E38" s="191">
        <v>19.100000000000001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164</v>
      </c>
      <c r="AH38" s="148">
        <v>2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193" t="s">
        <v>423</v>
      </c>
      <c r="D39" s="190"/>
      <c r="E39" s="191">
        <v>3.93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164</v>
      </c>
      <c r="AH39" s="148">
        <v>2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93" t="s">
        <v>424</v>
      </c>
      <c r="D40" s="190"/>
      <c r="E40" s="191">
        <v>92.841149999999999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164</v>
      </c>
      <c r="AH40" s="148">
        <v>2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93" t="s">
        <v>425</v>
      </c>
      <c r="D41" s="190"/>
      <c r="E41" s="191">
        <v>4.4999999999999998E-2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164</v>
      </c>
      <c r="AH41" s="148">
        <v>2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93" t="s">
        <v>426</v>
      </c>
      <c r="D42" s="190"/>
      <c r="E42" s="191">
        <v>2.7450000000000001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164</v>
      </c>
      <c r="AH42" s="148">
        <v>2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/>
      <c r="B43" s="156"/>
      <c r="C43" s="193" t="s">
        <v>427</v>
      </c>
      <c r="D43" s="190"/>
      <c r="E43" s="191">
        <v>0.40500000000000003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8"/>
      <c r="Z43" s="148"/>
      <c r="AA43" s="148"/>
      <c r="AB43" s="148"/>
      <c r="AC43" s="148"/>
      <c r="AD43" s="148"/>
      <c r="AE43" s="148"/>
      <c r="AF43" s="148"/>
      <c r="AG43" s="148" t="s">
        <v>164</v>
      </c>
      <c r="AH43" s="148">
        <v>2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93" t="s">
        <v>428</v>
      </c>
      <c r="D44" s="190"/>
      <c r="E44" s="191">
        <v>1.03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164</v>
      </c>
      <c r="AH44" s="148">
        <v>2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193" t="s">
        <v>429</v>
      </c>
      <c r="D45" s="190"/>
      <c r="E45" s="191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164</v>
      </c>
      <c r="AH45" s="148">
        <v>2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93" t="s">
        <v>430</v>
      </c>
      <c r="D46" s="190"/>
      <c r="E46" s="191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164</v>
      </c>
      <c r="AH46" s="148">
        <v>2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93" t="s">
        <v>431</v>
      </c>
      <c r="D47" s="190"/>
      <c r="E47" s="191">
        <v>-1.89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164</v>
      </c>
      <c r="AH47" s="148">
        <v>2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5"/>
      <c r="B48" s="156"/>
      <c r="C48" s="193" t="s">
        <v>432</v>
      </c>
      <c r="D48" s="190"/>
      <c r="E48" s="191">
        <v>-5.34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8"/>
      <c r="Z48" s="148"/>
      <c r="AA48" s="148"/>
      <c r="AB48" s="148"/>
      <c r="AC48" s="148"/>
      <c r="AD48" s="148"/>
      <c r="AE48" s="148"/>
      <c r="AF48" s="148"/>
      <c r="AG48" s="148" t="s">
        <v>164</v>
      </c>
      <c r="AH48" s="148">
        <v>2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93" t="s">
        <v>433</v>
      </c>
      <c r="D49" s="190"/>
      <c r="E49" s="191">
        <v>-0.2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164</v>
      </c>
      <c r="AH49" s="148">
        <v>2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93" t="s">
        <v>434</v>
      </c>
      <c r="D50" s="190"/>
      <c r="E50" s="191">
        <v>-55.04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164</v>
      </c>
      <c r="AH50" s="148">
        <v>2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93" t="s">
        <v>435</v>
      </c>
      <c r="D51" s="190"/>
      <c r="E51" s="191">
        <v>-94.962500000000006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164</v>
      </c>
      <c r="AH51" s="148">
        <v>2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93" t="s">
        <v>436</v>
      </c>
      <c r="D52" s="190"/>
      <c r="E52" s="191">
        <v>-2.1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164</v>
      </c>
      <c r="AH52" s="148">
        <v>2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192" t="s">
        <v>437</v>
      </c>
      <c r="D53" s="190"/>
      <c r="E53" s="191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8"/>
      <c r="Z53" s="148"/>
      <c r="AA53" s="148"/>
      <c r="AB53" s="148"/>
      <c r="AC53" s="148"/>
      <c r="AD53" s="148"/>
      <c r="AE53" s="148"/>
      <c r="AF53" s="148"/>
      <c r="AG53" s="148" t="s">
        <v>164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188" t="s">
        <v>438</v>
      </c>
      <c r="D54" s="179"/>
      <c r="E54" s="180">
        <v>301.21429999999998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8"/>
      <c r="Z54" s="148"/>
      <c r="AA54" s="148"/>
      <c r="AB54" s="148"/>
      <c r="AC54" s="148"/>
      <c r="AD54" s="148"/>
      <c r="AE54" s="148"/>
      <c r="AF54" s="148"/>
      <c r="AG54" s="148" t="s">
        <v>164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65">
        <v>8</v>
      </c>
      <c r="B55" s="166" t="s">
        <v>439</v>
      </c>
      <c r="C55" s="175" t="s">
        <v>440</v>
      </c>
      <c r="D55" s="167" t="s">
        <v>183</v>
      </c>
      <c r="E55" s="168">
        <v>134</v>
      </c>
      <c r="F55" s="169"/>
      <c r="G55" s="170">
        <f>ROUND(E55*F55,2)</f>
        <v>0</v>
      </c>
      <c r="H55" s="169">
        <v>0</v>
      </c>
      <c r="I55" s="170">
        <f>ROUND(E55*H55,2)</f>
        <v>0</v>
      </c>
      <c r="J55" s="169">
        <v>15.3</v>
      </c>
      <c r="K55" s="170">
        <f>ROUND(E55*J55,2)</f>
        <v>2050.1999999999998</v>
      </c>
      <c r="L55" s="170">
        <v>21</v>
      </c>
      <c r="M55" s="170">
        <f>G55*(1+L55/100)</f>
        <v>0</v>
      </c>
      <c r="N55" s="170">
        <v>0</v>
      </c>
      <c r="O55" s="170">
        <f>ROUND(E55*N55,2)</f>
        <v>0</v>
      </c>
      <c r="P55" s="170">
        <v>0</v>
      </c>
      <c r="Q55" s="170">
        <f>ROUND(E55*P55,2)</f>
        <v>0</v>
      </c>
      <c r="R55" s="170" t="s">
        <v>354</v>
      </c>
      <c r="S55" s="170" t="s">
        <v>142</v>
      </c>
      <c r="T55" s="171" t="s">
        <v>158</v>
      </c>
      <c r="U55" s="157">
        <v>0</v>
      </c>
      <c r="V55" s="157">
        <f>ROUND(E55*U55,2)</f>
        <v>0</v>
      </c>
      <c r="W55" s="157"/>
      <c r="X55" s="157" t="s">
        <v>159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160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259" t="s">
        <v>441</v>
      </c>
      <c r="D56" s="260"/>
      <c r="E56" s="260"/>
      <c r="F56" s="260"/>
      <c r="G56" s="260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162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55"/>
      <c r="B57" s="156"/>
      <c r="C57" s="188" t="s">
        <v>442</v>
      </c>
      <c r="D57" s="179"/>
      <c r="E57" s="180">
        <v>134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8"/>
      <c r="Z57" s="148"/>
      <c r="AA57" s="148"/>
      <c r="AB57" s="148"/>
      <c r="AC57" s="148"/>
      <c r="AD57" s="148"/>
      <c r="AE57" s="148"/>
      <c r="AF57" s="148"/>
      <c r="AG57" s="148" t="s">
        <v>164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65">
        <v>9</v>
      </c>
      <c r="B58" s="166" t="s">
        <v>443</v>
      </c>
      <c r="C58" s="175" t="s">
        <v>444</v>
      </c>
      <c r="D58" s="167" t="s">
        <v>219</v>
      </c>
      <c r="E58" s="168">
        <v>4</v>
      </c>
      <c r="F58" s="169"/>
      <c r="G58" s="170">
        <f>ROUND(E58*F58,2)</f>
        <v>0</v>
      </c>
      <c r="H58" s="169">
        <v>0</v>
      </c>
      <c r="I58" s="170">
        <f>ROUND(E58*H58,2)</f>
        <v>0</v>
      </c>
      <c r="J58" s="169">
        <v>498.5</v>
      </c>
      <c r="K58" s="170">
        <f>ROUND(E58*J58,2)</f>
        <v>1994</v>
      </c>
      <c r="L58" s="170">
        <v>21</v>
      </c>
      <c r="M58" s="170">
        <f>G58*(1+L58/100)</f>
        <v>0</v>
      </c>
      <c r="N58" s="170">
        <v>0</v>
      </c>
      <c r="O58" s="170">
        <f>ROUND(E58*N58,2)</f>
        <v>0</v>
      </c>
      <c r="P58" s="170">
        <v>0</v>
      </c>
      <c r="Q58" s="170">
        <f>ROUND(E58*P58,2)</f>
        <v>0</v>
      </c>
      <c r="R58" s="170" t="s">
        <v>354</v>
      </c>
      <c r="S58" s="170" t="s">
        <v>142</v>
      </c>
      <c r="T58" s="171" t="s">
        <v>158</v>
      </c>
      <c r="U58" s="157">
        <v>1.29</v>
      </c>
      <c r="V58" s="157">
        <f>ROUND(E58*U58,2)</f>
        <v>5.16</v>
      </c>
      <c r="W58" s="157"/>
      <c r="X58" s="157" t="s">
        <v>159</v>
      </c>
      <c r="Y58" s="148"/>
      <c r="Z58" s="148"/>
      <c r="AA58" s="148"/>
      <c r="AB58" s="148"/>
      <c r="AC58" s="148"/>
      <c r="AD58" s="148"/>
      <c r="AE58" s="148"/>
      <c r="AF58" s="148"/>
      <c r="AG58" s="148" t="s">
        <v>160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22.5" outlineLevel="1" x14ac:dyDescent="0.2">
      <c r="A59" s="155"/>
      <c r="B59" s="156"/>
      <c r="C59" s="259" t="s">
        <v>445</v>
      </c>
      <c r="D59" s="260"/>
      <c r="E59" s="260"/>
      <c r="F59" s="260"/>
      <c r="G59" s="260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8"/>
      <c r="Z59" s="148"/>
      <c r="AA59" s="148"/>
      <c r="AB59" s="148"/>
      <c r="AC59" s="148"/>
      <c r="AD59" s="148"/>
      <c r="AE59" s="148"/>
      <c r="AF59" s="148"/>
      <c r="AG59" s="148" t="s">
        <v>162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72" t="str">
        <f>C59</f>
        <v>pro vysazování rostlin v hornině 1 až 4 bez výměny půdy, s případným naložením přebytečných výkopků na dopravní prostředek, s odvozem na vzdálenost do 20 km a se složením,</v>
      </c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188" t="s">
        <v>446</v>
      </c>
      <c r="D60" s="179"/>
      <c r="E60" s="180">
        <v>10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164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65">
        <v>10</v>
      </c>
      <c r="B61" s="166" t="s">
        <v>447</v>
      </c>
      <c r="C61" s="175" t="s">
        <v>448</v>
      </c>
      <c r="D61" s="167" t="s">
        <v>219</v>
      </c>
      <c r="E61" s="168">
        <v>148</v>
      </c>
      <c r="F61" s="169"/>
      <c r="G61" s="170">
        <f>ROUND(E61*F61,2)</f>
        <v>0</v>
      </c>
      <c r="H61" s="169">
        <v>0</v>
      </c>
      <c r="I61" s="170">
        <f>ROUND(E61*H61,2)</f>
        <v>0</v>
      </c>
      <c r="J61" s="169">
        <v>8.3000000000000007</v>
      </c>
      <c r="K61" s="170">
        <f>ROUND(E61*J61,2)</f>
        <v>1228.4000000000001</v>
      </c>
      <c r="L61" s="170">
        <v>21</v>
      </c>
      <c r="M61" s="170">
        <f>G61*(1+L61/100)</f>
        <v>0</v>
      </c>
      <c r="N61" s="170">
        <v>0</v>
      </c>
      <c r="O61" s="170">
        <f>ROUND(E61*N61,2)</f>
        <v>0</v>
      </c>
      <c r="P61" s="170">
        <v>0</v>
      </c>
      <c r="Q61" s="170">
        <f>ROUND(E61*P61,2)</f>
        <v>0</v>
      </c>
      <c r="R61" s="170"/>
      <c r="S61" s="170" t="s">
        <v>142</v>
      </c>
      <c r="T61" s="171" t="s">
        <v>158</v>
      </c>
      <c r="U61" s="157">
        <v>0.02</v>
      </c>
      <c r="V61" s="157">
        <f>ROUND(E61*U61,2)</f>
        <v>2.96</v>
      </c>
      <c r="W61" s="157"/>
      <c r="X61" s="157" t="s">
        <v>159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160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188" t="s">
        <v>449</v>
      </c>
      <c r="D62" s="179"/>
      <c r="E62" s="180">
        <v>119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8"/>
      <c r="Z62" s="148"/>
      <c r="AA62" s="148"/>
      <c r="AB62" s="148"/>
      <c r="AC62" s="148"/>
      <c r="AD62" s="148"/>
      <c r="AE62" s="148"/>
      <c r="AF62" s="148"/>
      <c r="AG62" s="148" t="s">
        <v>164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88" t="s">
        <v>450</v>
      </c>
      <c r="D63" s="179"/>
      <c r="E63" s="180">
        <v>21</v>
      </c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164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188" t="s">
        <v>451</v>
      </c>
      <c r="D64" s="179"/>
      <c r="E64" s="180">
        <v>8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8"/>
      <c r="Z64" s="148"/>
      <c r="AA64" s="148"/>
      <c r="AB64" s="148"/>
      <c r="AC64" s="148"/>
      <c r="AD64" s="148"/>
      <c r="AE64" s="148"/>
      <c r="AF64" s="148"/>
      <c r="AG64" s="148" t="s">
        <v>164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22.5" outlineLevel="1" x14ac:dyDescent="0.2">
      <c r="A65" s="165">
        <v>11</v>
      </c>
      <c r="B65" s="166" t="s">
        <v>452</v>
      </c>
      <c r="C65" s="175" t="s">
        <v>453</v>
      </c>
      <c r="D65" s="167" t="s">
        <v>219</v>
      </c>
      <c r="E65" s="168">
        <v>29</v>
      </c>
      <c r="F65" s="169"/>
      <c r="G65" s="170">
        <f>ROUND(E65*F65,2)</f>
        <v>0</v>
      </c>
      <c r="H65" s="169">
        <v>0.08</v>
      </c>
      <c r="I65" s="170">
        <f>ROUND(E65*H65,2)</f>
        <v>2.3199999999999998</v>
      </c>
      <c r="J65" s="169">
        <v>5.62</v>
      </c>
      <c r="K65" s="170">
        <f>ROUND(E65*J65,2)</f>
        <v>162.97999999999999</v>
      </c>
      <c r="L65" s="170">
        <v>21</v>
      </c>
      <c r="M65" s="170">
        <f>G65*(1+L65/100)</f>
        <v>0</v>
      </c>
      <c r="N65" s="170">
        <v>0</v>
      </c>
      <c r="O65" s="170">
        <f>ROUND(E65*N65,2)</f>
        <v>0</v>
      </c>
      <c r="P65" s="170">
        <v>0</v>
      </c>
      <c r="Q65" s="170">
        <f>ROUND(E65*P65,2)</f>
        <v>0</v>
      </c>
      <c r="R65" s="170" t="s">
        <v>354</v>
      </c>
      <c r="S65" s="170" t="s">
        <v>142</v>
      </c>
      <c r="T65" s="171" t="s">
        <v>158</v>
      </c>
      <c r="U65" s="157">
        <v>0.01</v>
      </c>
      <c r="V65" s="157">
        <f>ROUND(E65*U65,2)</f>
        <v>0.28999999999999998</v>
      </c>
      <c r="W65" s="157"/>
      <c r="X65" s="157" t="s">
        <v>159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160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188" t="s">
        <v>450</v>
      </c>
      <c r="D66" s="179"/>
      <c r="E66" s="180">
        <v>21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8"/>
      <c r="Z66" s="148"/>
      <c r="AA66" s="148"/>
      <c r="AB66" s="148"/>
      <c r="AC66" s="148"/>
      <c r="AD66" s="148"/>
      <c r="AE66" s="148"/>
      <c r="AF66" s="148"/>
      <c r="AG66" s="148" t="s">
        <v>164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188" t="s">
        <v>451</v>
      </c>
      <c r="D67" s="179"/>
      <c r="E67" s="180">
        <v>8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164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65">
        <v>12</v>
      </c>
      <c r="B68" s="166" t="s">
        <v>454</v>
      </c>
      <c r="C68" s="175" t="s">
        <v>455</v>
      </c>
      <c r="D68" s="167" t="s">
        <v>219</v>
      </c>
      <c r="E68" s="168">
        <v>29</v>
      </c>
      <c r="F68" s="169"/>
      <c r="G68" s="170">
        <f>ROUND(E68*F68,2)</f>
        <v>0</v>
      </c>
      <c r="H68" s="169">
        <v>0</v>
      </c>
      <c r="I68" s="170">
        <f>ROUND(E68*H68,2)</f>
        <v>0</v>
      </c>
      <c r="J68" s="169">
        <v>1.55</v>
      </c>
      <c r="K68" s="170">
        <f>ROUND(E68*J68,2)</f>
        <v>44.95</v>
      </c>
      <c r="L68" s="170">
        <v>21</v>
      </c>
      <c r="M68" s="170">
        <f>G68*(1+L68/100)</f>
        <v>0</v>
      </c>
      <c r="N68" s="170">
        <v>0</v>
      </c>
      <c r="O68" s="170">
        <f>ROUND(E68*N68,2)</f>
        <v>0</v>
      </c>
      <c r="P68" s="170">
        <v>0</v>
      </c>
      <c r="Q68" s="170">
        <f>ROUND(E68*P68,2)</f>
        <v>0</v>
      </c>
      <c r="R68" s="170" t="s">
        <v>354</v>
      </c>
      <c r="S68" s="170" t="s">
        <v>142</v>
      </c>
      <c r="T68" s="171" t="s">
        <v>158</v>
      </c>
      <c r="U68" s="157">
        <v>4.0000000000000001E-3</v>
      </c>
      <c r="V68" s="157">
        <f>ROUND(E68*U68,2)</f>
        <v>0.12</v>
      </c>
      <c r="W68" s="157"/>
      <c r="X68" s="157" t="s">
        <v>159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160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188" t="s">
        <v>450</v>
      </c>
      <c r="D69" s="179"/>
      <c r="E69" s="180">
        <v>21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8"/>
      <c r="Z69" s="148"/>
      <c r="AA69" s="148"/>
      <c r="AB69" s="148"/>
      <c r="AC69" s="148"/>
      <c r="AD69" s="148"/>
      <c r="AE69" s="148"/>
      <c r="AF69" s="148"/>
      <c r="AG69" s="148" t="s">
        <v>164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5"/>
      <c r="B70" s="156"/>
      <c r="C70" s="188" t="s">
        <v>451</v>
      </c>
      <c r="D70" s="179"/>
      <c r="E70" s="180">
        <v>8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8"/>
      <c r="Z70" s="148"/>
      <c r="AA70" s="148"/>
      <c r="AB70" s="148"/>
      <c r="AC70" s="148"/>
      <c r="AD70" s="148"/>
      <c r="AE70" s="148"/>
      <c r="AF70" s="148"/>
      <c r="AG70" s="148" t="s">
        <v>164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65">
        <v>13</v>
      </c>
      <c r="B71" s="166" t="s">
        <v>456</v>
      </c>
      <c r="C71" s="175" t="s">
        <v>457</v>
      </c>
      <c r="D71" s="167" t="s">
        <v>183</v>
      </c>
      <c r="E71" s="168">
        <v>1768</v>
      </c>
      <c r="F71" s="169"/>
      <c r="G71" s="170">
        <f>ROUND(E71*F71,2)</f>
        <v>0</v>
      </c>
      <c r="H71" s="169">
        <v>0</v>
      </c>
      <c r="I71" s="170">
        <f>ROUND(E71*H71,2)</f>
        <v>0</v>
      </c>
      <c r="J71" s="169">
        <v>18.600000000000001</v>
      </c>
      <c r="K71" s="170">
        <f>ROUND(E71*J71,2)</f>
        <v>32884.800000000003</v>
      </c>
      <c r="L71" s="170">
        <v>21</v>
      </c>
      <c r="M71" s="170">
        <f>G71*(1+L71/100)</f>
        <v>0</v>
      </c>
      <c r="N71" s="170">
        <v>0</v>
      </c>
      <c r="O71" s="170">
        <f>ROUND(E71*N71,2)</f>
        <v>0</v>
      </c>
      <c r="P71" s="170">
        <v>0</v>
      </c>
      <c r="Q71" s="170">
        <f>ROUND(E71*P71,2)</f>
        <v>0</v>
      </c>
      <c r="R71" s="170" t="s">
        <v>354</v>
      </c>
      <c r="S71" s="170" t="s">
        <v>142</v>
      </c>
      <c r="T71" s="171" t="s">
        <v>158</v>
      </c>
      <c r="U71" s="157">
        <v>0.05</v>
      </c>
      <c r="V71" s="157">
        <f>ROUND(E71*U71,2)</f>
        <v>88.4</v>
      </c>
      <c r="W71" s="157"/>
      <c r="X71" s="157" t="s">
        <v>159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160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/>
      <c r="B72" s="156"/>
      <c r="C72" s="188" t="s">
        <v>458</v>
      </c>
      <c r="D72" s="179"/>
      <c r="E72" s="180">
        <v>1768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8"/>
      <c r="Z72" s="148"/>
      <c r="AA72" s="148"/>
      <c r="AB72" s="148"/>
      <c r="AC72" s="148"/>
      <c r="AD72" s="148"/>
      <c r="AE72" s="148"/>
      <c r="AF72" s="148"/>
      <c r="AG72" s="148" t="s">
        <v>164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65">
        <v>14</v>
      </c>
      <c r="B73" s="166" t="s">
        <v>459</v>
      </c>
      <c r="C73" s="175" t="s">
        <v>460</v>
      </c>
      <c r="D73" s="167" t="s">
        <v>183</v>
      </c>
      <c r="E73" s="168">
        <v>1768</v>
      </c>
      <c r="F73" s="169"/>
      <c r="G73" s="170">
        <f>ROUND(E73*F73,2)</f>
        <v>0</v>
      </c>
      <c r="H73" s="169">
        <v>0</v>
      </c>
      <c r="I73" s="170">
        <f>ROUND(E73*H73,2)</f>
        <v>0</v>
      </c>
      <c r="J73" s="169">
        <v>2.0499999999999998</v>
      </c>
      <c r="K73" s="170">
        <f>ROUND(E73*J73,2)</f>
        <v>3624.4</v>
      </c>
      <c r="L73" s="170">
        <v>21</v>
      </c>
      <c r="M73" s="170">
        <f>G73*(1+L73/100)</f>
        <v>0</v>
      </c>
      <c r="N73" s="170">
        <v>0</v>
      </c>
      <c r="O73" s="170">
        <f>ROUND(E73*N73,2)</f>
        <v>0</v>
      </c>
      <c r="P73" s="170">
        <v>0</v>
      </c>
      <c r="Q73" s="170">
        <f>ROUND(E73*P73,2)</f>
        <v>0</v>
      </c>
      <c r="R73" s="170" t="s">
        <v>354</v>
      </c>
      <c r="S73" s="170" t="s">
        <v>142</v>
      </c>
      <c r="T73" s="171" t="s">
        <v>158</v>
      </c>
      <c r="U73" s="157">
        <v>2E-3</v>
      </c>
      <c r="V73" s="157">
        <f>ROUND(E73*U73,2)</f>
        <v>3.54</v>
      </c>
      <c r="W73" s="157"/>
      <c r="X73" s="157" t="s">
        <v>159</v>
      </c>
      <c r="Y73" s="148"/>
      <c r="Z73" s="148"/>
      <c r="AA73" s="148"/>
      <c r="AB73" s="148"/>
      <c r="AC73" s="148"/>
      <c r="AD73" s="148"/>
      <c r="AE73" s="148"/>
      <c r="AF73" s="148"/>
      <c r="AG73" s="148" t="s">
        <v>160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55"/>
      <c r="B74" s="156"/>
      <c r="C74" s="188" t="s">
        <v>461</v>
      </c>
      <c r="D74" s="179"/>
      <c r="E74" s="180">
        <v>1768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8"/>
      <c r="Z74" s="148"/>
      <c r="AA74" s="148"/>
      <c r="AB74" s="148"/>
      <c r="AC74" s="148"/>
      <c r="AD74" s="148"/>
      <c r="AE74" s="148"/>
      <c r="AF74" s="148"/>
      <c r="AG74" s="148" t="s">
        <v>164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65">
        <v>15</v>
      </c>
      <c r="B75" s="166" t="s">
        <v>462</v>
      </c>
      <c r="C75" s="175" t="s">
        <v>463</v>
      </c>
      <c r="D75" s="167" t="s">
        <v>183</v>
      </c>
      <c r="E75" s="168">
        <v>3804</v>
      </c>
      <c r="F75" s="169"/>
      <c r="G75" s="170">
        <f>ROUND(E75*F75,2)</f>
        <v>0</v>
      </c>
      <c r="H75" s="169">
        <v>0</v>
      </c>
      <c r="I75" s="170">
        <f>ROUND(E75*H75,2)</f>
        <v>0</v>
      </c>
      <c r="J75" s="169">
        <v>1.2</v>
      </c>
      <c r="K75" s="170">
        <f>ROUND(E75*J75,2)</f>
        <v>4564.8</v>
      </c>
      <c r="L75" s="170">
        <v>21</v>
      </c>
      <c r="M75" s="170">
        <f>G75*(1+L75/100)</f>
        <v>0</v>
      </c>
      <c r="N75" s="170">
        <v>0</v>
      </c>
      <c r="O75" s="170">
        <f>ROUND(E75*N75,2)</f>
        <v>0</v>
      </c>
      <c r="P75" s="170">
        <v>0</v>
      </c>
      <c r="Q75" s="170">
        <f>ROUND(E75*P75,2)</f>
        <v>0</v>
      </c>
      <c r="R75" s="170" t="s">
        <v>354</v>
      </c>
      <c r="S75" s="170" t="s">
        <v>142</v>
      </c>
      <c r="T75" s="171" t="s">
        <v>158</v>
      </c>
      <c r="U75" s="157">
        <v>1E-3</v>
      </c>
      <c r="V75" s="157">
        <f>ROUND(E75*U75,2)</f>
        <v>3.8</v>
      </c>
      <c r="W75" s="157"/>
      <c r="X75" s="157" t="s">
        <v>159</v>
      </c>
      <c r="Y75" s="148"/>
      <c r="Z75" s="148"/>
      <c r="AA75" s="148"/>
      <c r="AB75" s="148"/>
      <c r="AC75" s="148"/>
      <c r="AD75" s="148"/>
      <c r="AE75" s="148"/>
      <c r="AF75" s="148"/>
      <c r="AG75" s="148" t="s">
        <v>160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5"/>
      <c r="B76" s="156"/>
      <c r="C76" s="188" t="s">
        <v>464</v>
      </c>
      <c r="D76" s="179"/>
      <c r="E76" s="180">
        <v>3176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8"/>
      <c r="Z76" s="148"/>
      <c r="AA76" s="148"/>
      <c r="AB76" s="148"/>
      <c r="AC76" s="148"/>
      <c r="AD76" s="148"/>
      <c r="AE76" s="148"/>
      <c r="AF76" s="148"/>
      <c r="AG76" s="148" t="s">
        <v>164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88" t="s">
        <v>465</v>
      </c>
      <c r="D77" s="179"/>
      <c r="E77" s="180">
        <v>360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164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188" t="s">
        <v>466</v>
      </c>
      <c r="D78" s="179"/>
      <c r="E78" s="180">
        <v>268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8"/>
      <c r="Z78" s="148"/>
      <c r="AA78" s="148"/>
      <c r="AB78" s="148"/>
      <c r="AC78" s="148"/>
      <c r="AD78" s="148"/>
      <c r="AE78" s="148"/>
      <c r="AF78" s="148"/>
      <c r="AG78" s="148" t="s">
        <v>164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65"/>
      <c r="B79" s="166" t="s">
        <v>467</v>
      </c>
      <c r="C79" s="175" t="s">
        <v>468</v>
      </c>
      <c r="D79" s="167" t="s">
        <v>183</v>
      </c>
      <c r="E79" s="168">
        <v>1768</v>
      </c>
      <c r="F79" s="169"/>
      <c r="G79" s="170">
        <f>ROUND(E79*F79,2)</f>
        <v>0</v>
      </c>
      <c r="H79" s="169">
        <v>0</v>
      </c>
      <c r="I79" s="170">
        <f>ROUND(E79*H79,2)</f>
        <v>0</v>
      </c>
      <c r="J79" s="169">
        <v>98.4</v>
      </c>
      <c r="K79" s="170">
        <f>ROUND(E79*J79,2)</f>
        <v>173971.20000000001</v>
      </c>
      <c r="L79" s="170">
        <v>21</v>
      </c>
      <c r="M79" s="170">
        <f>G79*(1+L79/100)</f>
        <v>0</v>
      </c>
      <c r="N79" s="170">
        <v>0</v>
      </c>
      <c r="O79" s="170">
        <f>ROUND(E79*N79,2)</f>
        <v>0</v>
      </c>
      <c r="P79" s="170">
        <v>0</v>
      </c>
      <c r="Q79" s="170">
        <f>ROUND(E79*P79,2)</f>
        <v>0</v>
      </c>
      <c r="R79" s="170" t="s">
        <v>354</v>
      </c>
      <c r="S79" s="170" t="s">
        <v>142</v>
      </c>
      <c r="T79" s="171" t="s">
        <v>158</v>
      </c>
      <c r="U79" s="157">
        <v>0.27</v>
      </c>
      <c r="V79" s="157">
        <f>ROUND(E79*U79,2)</f>
        <v>477.36</v>
      </c>
      <c r="W79" s="157"/>
      <c r="X79" s="157" t="s">
        <v>159</v>
      </c>
      <c r="Y79" s="148"/>
      <c r="Z79" s="148"/>
      <c r="AA79" s="148"/>
      <c r="AB79" s="148"/>
      <c r="AC79" s="148"/>
      <c r="AD79" s="148"/>
      <c r="AE79" s="148"/>
      <c r="AF79" s="148"/>
      <c r="AG79" s="148" t="s">
        <v>160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5"/>
      <c r="B80" s="156"/>
      <c r="C80" s="188" t="s">
        <v>461</v>
      </c>
      <c r="D80" s="179"/>
      <c r="E80" s="180">
        <v>1768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8"/>
      <c r="Z80" s="148"/>
      <c r="AA80" s="148"/>
      <c r="AB80" s="148"/>
      <c r="AC80" s="148"/>
      <c r="AD80" s="148"/>
      <c r="AE80" s="148"/>
      <c r="AF80" s="148"/>
      <c r="AG80" s="148" t="s">
        <v>164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65">
        <v>17</v>
      </c>
      <c r="B81" s="166" t="s">
        <v>469</v>
      </c>
      <c r="C81" s="175" t="s">
        <v>470</v>
      </c>
      <c r="D81" s="167" t="s">
        <v>183</v>
      </c>
      <c r="E81" s="168">
        <v>1902</v>
      </c>
      <c r="F81" s="169"/>
      <c r="G81" s="170">
        <f>ROUND(E81*F81,2)</f>
        <v>0</v>
      </c>
      <c r="H81" s="169">
        <v>0</v>
      </c>
      <c r="I81" s="170">
        <f>ROUND(E81*H81,2)</f>
        <v>0</v>
      </c>
      <c r="J81" s="169">
        <v>0.89</v>
      </c>
      <c r="K81" s="170">
        <f>ROUND(E81*J81,2)</f>
        <v>1692.78</v>
      </c>
      <c r="L81" s="170">
        <v>21</v>
      </c>
      <c r="M81" s="170">
        <f>G81*(1+L81/100)</f>
        <v>0</v>
      </c>
      <c r="N81" s="170">
        <v>0</v>
      </c>
      <c r="O81" s="170">
        <f>ROUND(E81*N81,2)</f>
        <v>0</v>
      </c>
      <c r="P81" s="170">
        <v>0</v>
      </c>
      <c r="Q81" s="170">
        <f>ROUND(E81*P81,2)</f>
        <v>0</v>
      </c>
      <c r="R81" s="170" t="s">
        <v>354</v>
      </c>
      <c r="S81" s="170" t="s">
        <v>142</v>
      </c>
      <c r="T81" s="171" t="s">
        <v>158</v>
      </c>
      <c r="U81" s="157">
        <v>1E-3</v>
      </c>
      <c r="V81" s="157">
        <f>ROUND(E81*U81,2)</f>
        <v>1.9</v>
      </c>
      <c r="W81" s="157"/>
      <c r="X81" s="157" t="s">
        <v>159</v>
      </c>
      <c r="Y81" s="148"/>
      <c r="Z81" s="148"/>
      <c r="AA81" s="148"/>
      <c r="AB81" s="148"/>
      <c r="AC81" s="148"/>
      <c r="AD81" s="148"/>
      <c r="AE81" s="148"/>
      <c r="AF81" s="148"/>
      <c r="AG81" s="148" t="s">
        <v>160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55"/>
      <c r="B82" s="156"/>
      <c r="C82" s="188" t="s">
        <v>471</v>
      </c>
      <c r="D82" s="179"/>
      <c r="E82" s="180">
        <v>1588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8"/>
      <c r="Z82" s="148"/>
      <c r="AA82" s="148"/>
      <c r="AB82" s="148"/>
      <c r="AC82" s="148"/>
      <c r="AD82" s="148"/>
      <c r="AE82" s="148"/>
      <c r="AF82" s="148"/>
      <c r="AG82" s="148" t="s">
        <v>164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55"/>
      <c r="B83" s="156"/>
      <c r="C83" s="188" t="s">
        <v>472</v>
      </c>
      <c r="D83" s="179"/>
      <c r="E83" s="180">
        <v>180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8"/>
      <c r="Z83" s="148"/>
      <c r="AA83" s="148"/>
      <c r="AB83" s="148"/>
      <c r="AC83" s="148"/>
      <c r="AD83" s="148"/>
      <c r="AE83" s="148"/>
      <c r="AF83" s="148"/>
      <c r="AG83" s="148" t="s">
        <v>164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5"/>
      <c r="B84" s="156"/>
      <c r="C84" s="188" t="s">
        <v>442</v>
      </c>
      <c r="D84" s="179"/>
      <c r="E84" s="180">
        <v>134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8"/>
      <c r="Z84" s="148"/>
      <c r="AA84" s="148"/>
      <c r="AB84" s="148"/>
      <c r="AC84" s="148"/>
      <c r="AD84" s="148"/>
      <c r="AE84" s="148"/>
      <c r="AF84" s="148"/>
      <c r="AG84" s="148" t="s">
        <v>164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65">
        <v>18</v>
      </c>
      <c r="B85" s="166" t="s">
        <v>473</v>
      </c>
      <c r="C85" s="175" t="s">
        <v>474</v>
      </c>
      <c r="D85" s="167" t="s">
        <v>183</v>
      </c>
      <c r="E85" s="168">
        <v>3804</v>
      </c>
      <c r="F85" s="169"/>
      <c r="G85" s="170">
        <f>ROUND(E85*F85,2)</f>
        <v>0</v>
      </c>
      <c r="H85" s="169">
        <v>0</v>
      </c>
      <c r="I85" s="170">
        <f>ROUND(E85*H85,2)</f>
        <v>0</v>
      </c>
      <c r="J85" s="169">
        <v>0.98</v>
      </c>
      <c r="K85" s="170">
        <f>ROUND(E85*J85,2)</f>
        <v>3727.92</v>
      </c>
      <c r="L85" s="170">
        <v>21</v>
      </c>
      <c r="M85" s="170">
        <f>G85*(1+L85/100)</f>
        <v>0</v>
      </c>
      <c r="N85" s="170">
        <v>0</v>
      </c>
      <c r="O85" s="170">
        <f>ROUND(E85*N85,2)</f>
        <v>0</v>
      </c>
      <c r="P85" s="170">
        <v>0</v>
      </c>
      <c r="Q85" s="170">
        <f>ROUND(E85*P85,2)</f>
        <v>0</v>
      </c>
      <c r="R85" s="170" t="s">
        <v>354</v>
      </c>
      <c r="S85" s="170" t="s">
        <v>142</v>
      </c>
      <c r="T85" s="171" t="s">
        <v>158</v>
      </c>
      <c r="U85" s="157">
        <v>1E-3</v>
      </c>
      <c r="V85" s="157">
        <f>ROUND(E85*U85,2)</f>
        <v>3.8</v>
      </c>
      <c r="W85" s="157"/>
      <c r="X85" s="157" t="s">
        <v>159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160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188" t="s">
        <v>475</v>
      </c>
      <c r="D86" s="179"/>
      <c r="E86" s="180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8"/>
      <c r="Z86" s="148"/>
      <c r="AA86" s="148"/>
      <c r="AB86" s="148"/>
      <c r="AC86" s="148"/>
      <c r="AD86" s="148"/>
      <c r="AE86" s="148"/>
      <c r="AF86" s="148"/>
      <c r="AG86" s="148" t="s">
        <v>164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55"/>
      <c r="B87" s="156"/>
      <c r="C87" s="188" t="s">
        <v>464</v>
      </c>
      <c r="D87" s="179"/>
      <c r="E87" s="180">
        <v>3176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8"/>
      <c r="Z87" s="148"/>
      <c r="AA87" s="148"/>
      <c r="AB87" s="148"/>
      <c r="AC87" s="148"/>
      <c r="AD87" s="148"/>
      <c r="AE87" s="148"/>
      <c r="AF87" s="148"/>
      <c r="AG87" s="148" t="s">
        <v>164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5"/>
      <c r="B88" s="156"/>
      <c r="C88" s="188" t="s">
        <v>465</v>
      </c>
      <c r="D88" s="179"/>
      <c r="E88" s="180">
        <v>360</v>
      </c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8"/>
      <c r="Z88" s="148"/>
      <c r="AA88" s="148"/>
      <c r="AB88" s="148"/>
      <c r="AC88" s="148"/>
      <c r="AD88" s="148"/>
      <c r="AE88" s="148"/>
      <c r="AF88" s="148"/>
      <c r="AG88" s="148" t="s">
        <v>164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5"/>
      <c r="B89" s="156"/>
      <c r="C89" s="188" t="s">
        <v>466</v>
      </c>
      <c r="D89" s="179"/>
      <c r="E89" s="180">
        <v>268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8"/>
      <c r="Z89" s="148"/>
      <c r="AA89" s="148"/>
      <c r="AB89" s="148"/>
      <c r="AC89" s="148"/>
      <c r="AD89" s="148"/>
      <c r="AE89" s="148"/>
      <c r="AF89" s="148"/>
      <c r="AG89" s="148" t="s">
        <v>164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65">
        <v>19</v>
      </c>
      <c r="B90" s="166" t="s">
        <v>476</v>
      </c>
      <c r="C90" s="175" t="s">
        <v>477</v>
      </c>
      <c r="D90" s="167" t="s">
        <v>183</v>
      </c>
      <c r="E90" s="168">
        <v>3670</v>
      </c>
      <c r="F90" s="169"/>
      <c r="G90" s="170">
        <f>ROUND(E90*F90,2)</f>
        <v>0</v>
      </c>
      <c r="H90" s="169">
        <v>0</v>
      </c>
      <c r="I90" s="170">
        <f>ROUND(E90*H90,2)</f>
        <v>0</v>
      </c>
      <c r="J90" s="169">
        <v>4.8499999999999996</v>
      </c>
      <c r="K90" s="170">
        <f>ROUND(E90*J90,2)</f>
        <v>17799.5</v>
      </c>
      <c r="L90" s="170">
        <v>21</v>
      </c>
      <c r="M90" s="170">
        <f>G90*(1+L90/100)</f>
        <v>0</v>
      </c>
      <c r="N90" s="170">
        <v>0</v>
      </c>
      <c r="O90" s="170">
        <f>ROUND(E90*N90,2)</f>
        <v>0</v>
      </c>
      <c r="P90" s="170">
        <v>0</v>
      </c>
      <c r="Q90" s="170">
        <f>ROUND(E90*P90,2)</f>
        <v>0</v>
      </c>
      <c r="R90" s="170"/>
      <c r="S90" s="170" t="s">
        <v>142</v>
      </c>
      <c r="T90" s="171" t="s">
        <v>158</v>
      </c>
      <c r="U90" s="157">
        <v>0.02</v>
      </c>
      <c r="V90" s="157">
        <f>ROUND(E90*U90,2)</f>
        <v>73.400000000000006</v>
      </c>
      <c r="W90" s="157"/>
      <c r="X90" s="157" t="s">
        <v>159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160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188" t="s">
        <v>478</v>
      </c>
      <c r="D91" s="179"/>
      <c r="E91" s="180">
        <v>3536</v>
      </c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8"/>
      <c r="Z91" s="148"/>
      <c r="AA91" s="148"/>
      <c r="AB91" s="148"/>
      <c r="AC91" s="148"/>
      <c r="AD91" s="148"/>
      <c r="AE91" s="148"/>
      <c r="AF91" s="148"/>
      <c r="AG91" s="148" t="s">
        <v>164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55"/>
      <c r="B92" s="156"/>
      <c r="C92" s="188" t="s">
        <v>442</v>
      </c>
      <c r="D92" s="179"/>
      <c r="E92" s="180">
        <v>134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8"/>
      <c r="Z92" s="148"/>
      <c r="AA92" s="148"/>
      <c r="AB92" s="148"/>
      <c r="AC92" s="148"/>
      <c r="AD92" s="148"/>
      <c r="AE92" s="148"/>
      <c r="AF92" s="148"/>
      <c r="AG92" s="148" t="s">
        <v>164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65">
        <v>20</v>
      </c>
      <c r="B93" s="166" t="s">
        <v>479</v>
      </c>
      <c r="C93" s="175" t="s">
        <v>480</v>
      </c>
      <c r="D93" s="167" t="s">
        <v>183</v>
      </c>
      <c r="E93" s="168">
        <v>3670</v>
      </c>
      <c r="F93" s="169"/>
      <c r="G93" s="170">
        <f>ROUND(E93*F93,2)</f>
        <v>0</v>
      </c>
      <c r="H93" s="169">
        <v>0</v>
      </c>
      <c r="I93" s="170">
        <f>ROUND(E93*H93,2)</f>
        <v>0</v>
      </c>
      <c r="J93" s="169">
        <v>0.6</v>
      </c>
      <c r="K93" s="170">
        <f>ROUND(E93*J93,2)</f>
        <v>2202</v>
      </c>
      <c r="L93" s="170">
        <v>21</v>
      </c>
      <c r="M93" s="170">
        <f>G93*(1+L93/100)</f>
        <v>0</v>
      </c>
      <c r="N93" s="170">
        <v>0</v>
      </c>
      <c r="O93" s="170">
        <f>ROUND(E93*N93,2)</f>
        <v>0</v>
      </c>
      <c r="P93" s="170">
        <v>0</v>
      </c>
      <c r="Q93" s="170">
        <f>ROUND(E93*P93,2)</f>
        <v>0</v>
      </c>
      <c r="R93" s="170"/>
      <c r="S93" s="170" t="s">
        <v>142</v>
      </c>
      <c r="T93" s="171" t="s">
        <v>158</v>
      </c>
      <c r="U93" s="157">
        <v>1E-3</v>
      </c>
      <c r="V93" s="157">
        <f>ROUND(E93*U93,2)</f>
        <v>3.67</v>
      </c>
      <c r="W93" s="157"/>
      <c r="X93" s="157" t="s">
        <v>159</v>
      </c>
      <c r="Y93" s="148"/>
      <c r="Z93" s="148"/>
      <c r="AA93" s="148"/>
      <c r="AB93" s="148"/>
      <c r="AC93" s="148"/>
      <c r="AD93" s="148"/>
      <c r="AE93" s="148"/>
      <c r="AF93" s="148"/>
      <c r="AG93" s="148" t="s">
        <v>160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188" t="s">
        <v>481</v>
      </c>
      <c r="D94" s="179"/>
      <c r="E94" s="180">
        <v>3536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8"/>
      <c r="Z94" s="148"/>
      <c r="AA94" s="148"/>
      <c r="AB94" s="148"/>
      <c r="AC94" s="148"/>
      <c r="AD94" s="148"/>
      <c r="AE94" s="148"/>
      <c r="AF94" s="148"/>
      <c r="AG94" s="148" t="s">
        <v>164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188" t="s">
        <v>482</v>
      </c>
      <c r="D95" s="179"/>
      <c r="E95" s="180">
        <v>134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8"/>
      <c r="Z95" s="148"/>
      <c r="AA95" s="148"/>
      <c r="AB95" s="148"/>
      <c r="AC95" s="148"/>
      <c r="AD95" s="148"/>
      <c r="AE95" s="148"/>
      <c r="AF95" s="148"/>
      <c r="AG95" s="148" t="s">
        <v>164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65">
        <v>21</v>
      </c>
      <c r="B96" s="166" t="s">
        <v>483</v>
      </c>
      <c r="C96" s="175" t="s">
        <v>484</v>
      </c>
      <c r="D96" s="167" t="s">
        <v>219</v>
      </c>
      <c r="E96" s="168">
        <v>4</v>
      </c>
      <c r="F96" s="169"/>
      <c r="G96" s="170">
        <f>ROUND(E96*F96,2)</f>
        <v>0</v>
      </c>
      <c r="H96" s="169">
        <v>3.69</v>
      </c>
      <c r="I96" s="170">
        <f>ROUND(E96*H96,2)</f>
        <v>14.76</v>
      </c>
      <c r="J96" s="169">
        <v>581.30999999999995</v>
      </c>
      <c r="K96" s="170">
        <f>ROUND(E96*J96,2)</f>
        <v>2325.2399999999998</v>
      </c>
      <c r="L96" s="170">
        <v>21</v>
      </c>
      <c r="M96" s="170">
        <f>G96*(1+L96/100)</f>
        <v>0</v>
      </c>
      <c r="N96" s="170">
        <v>0</v>
      </c>
      <c r="O96" s="170">
        <f>ROUND(E96*N96,2)</f>
        <v>0</v>
      </c>
      <c r="P96" s="170">
        <v>0</v>
      </c>
      <c r="Q96" s="170">
        <f>ROUND(E96*P96,2)</f>
        <v>0</v>
      </c>
      <c r="R96" s="170" t="s">
        <v>354</v>
      </c>
      <c r="S96" s="170" t="s">
        <v>142</v>
      </c>
      <c r="T96" s="171" t="s">
        <v>158</v>
      </c>
      <c r="U96" s="157">
        <v>1.21</v>
      </c>
      <c r="V96" s="157">
        <f>ROUND(E96*U96,2)</f>
        <v>4.84</v>
      </c>
      <c r="W96" s="157"/>
      <c r="X96" s="157" t="s">
        <v>159</v>
      </c>
      <c r="Y96" s="148"/>
      <c r="Z96" s="148"/>
      <c r="AA96" s="148"/>
      <c r="AB96" s="148"/>
      <c r="AC96" s="148"/>
      <c r="AD96" s="148"/>
      <c r="AE96" s="148"/>
      <c r="AF96" s="148"/>
      <c r="AG96" s="148" t="s">
        <v>160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5"/>
      <c r="B97" s="156"/>
      <c r="C97" s="259" t="s">
        <v>485</v>
      </c>
      <c r="D97" s="260"/>
      <c r="E97" s="260"/>
      <c r="F97" s="260"/>
      <c r="G97" s="260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8"/>
      <c r="Z97" s="148"/>
      <c r="AA97" s="148"/>
      <c r="AB97" s="148"/>
      <c r="AC97" s="148"/>
      <c r="AD97" s="148"/>
      <c r="AE97" s="148"/>
      <c r="AF97" s="148"/>
      <c r="AG97" s="148" t="s">
        <v>162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188" t="s">
        <v>446</v>
      </c>
      <c r="D98" s="179"/>
      <c r="E98" s="180">
        <v>10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8"/>
      <c r="Z98" s="148"/>
      <c r="AA98" s="148"/>
      <c r="AB98" s="148"/>
      <c r="AC98" s="148"/>
      <c r="AD98" s="148"/>
      <c r="AE98" s="148"/>
      <c r="AF98" s="148"/>
      <c r="AG98" s="148" t="s">
        <v>164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65">
        <v>22</v>
      </c>
      <c r="B99" s="166" t="s">
        <v>486</v>
      </c>
      <c r="C99" s="175" t="s">
        <v>487</v>
      </c>
      <c r="D99" s="167" t="s">
        <v>219</v>
      </c>
      <c r="E99" s="168">
        <v>119</v>
      </c>
      <c r="F99" s="169"/>
      <c r="G99" s="170">
        <f>ROUND(E99*F99,2)</f>
        <v>0</v>
      </c>
      <c r="H99" s="169">
        <v>0.62</v>
      </c>
      <c r="I99" s="170">
        <f>ROUND(E99*H99,2)</f>
        <v>73.78</v>
      </c>
      <c r="J99" s="169">
        <v>64.78</v>
      </c>
      <c r="K99" s="170">
        <f>ROUND(E99*J99,2)</f>
        <v>7708.82</v>
      </c>
      <c r="L99" s="170">
        <v>21</v>
      </c>
      <c r="M99" s="170">
        <f>G99*(1+L99/100)</f>
        <v>0</v>
      </c>
      <c r="N99" s="170">
        <v>0</v>
      </c>
      <c r="O99" s="170">
        <f>ROUND(E99*N99,2)</f>
        <v>0</v>
      </c>
      <c r="P99" s="170">
        <v>0</v>
      </c>
      <c r="Q99" s="170">
        <f>ROUND(E99*P99,2)</f>
        <v>0</v>
      </c>
      <c r="R99" s="170"/>
      <c r="S99" s="170" t="s">
        <v>142</v>
      </c>
      <c r="T99" s="171" t="s">
        <v>158</v>
      </c>
      <c r="U99" s="157">
        <v>0.16</v>
      </c>
      <c r="V99" s="157">
        <f>ROUND(E99*U99,2)</f>
        <v>19.04</v>
      </c>
      <c r="W99" s="157"/>
      <c r="X99" s="157" t="s">
        <v>159</v>
      </c>
      <c r="Y99" s="148"/>
      <c r="Z99" s="148"/>
      <c r="AA99" s="148"/>
      <c r="AB99" s="148"/>
      <c r="AC99" s="148"/>
      <c r="AD99" s="148"/>
      <c r="AE99" s="148"/>
      <c r="AF99" s="148"/>
      <c r="AG99" s="148" t="s">
        <v>160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55"/>
      <c r="B100" s="156"/>
      <c r="C100" s="188" t="s">
        <v>449</v>
      </c>
      <c r="D100" s="179"/>
      <c r="E100" s="180">
        <v>119</v>
      </c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164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65">
        <v>23</v>
      </c>
      <c r="B101" s="166" t="s">
        <v>488</v>
      </c>
      <c r="C101" s="175" t="s">
        <v>489</v>
      </c>
      <c r="D101" s="167" t="s">
        <v>219</v>
      </c>
      <c r="E101" s="168">
        <v>4</v>
      </c>
      <c r="F101" s="169"/>
      <c r="G101" s="170">
        <f>ROUND(E101*F101,2)</f>
        <v>0</v>
      </c>
      <c r="H101" s="169">
        <v>2.41</v>
      </c>
      <c r="I101" s="170">
        <f>ROUND(E101*H101,2)</f>
        <v>9.64</v>
      </c>
      <c r="J101" s="169">
        <v>42.99</v>
      </c>
      <c r="K101" s="170">
        <f>ROUND(E101*J101,2)</f>
        <v>171.96</v>
      </c>
      <c r="L101" s="170">
        <v>21</v>
      </c>
      <c r="M101" s="170">
        <f>G101*(1+L101/100)</f>
        <v>0</v>
      </c>
      <c r="N101" s="170">
        <v>1.0000000000000001E-5</v>
      </c>
      <c r="O101" s="170">
        <f>ROUND(E101*N101,2)</f>
        <v>0</v>
      </c>
      <c r="P101" s="170">
        <v>0</v>
      </c>
      <c r="Q101" s="170">
        <f>ROUND(E101*P101,2)</f>
        <v>0</v>
      </c>
      <c r="R101" s="170" t="s">
        <v>354</v>
      </c>
      <c r="S101" s="170" t="s">
        <v>142</v>
      </c>
      <c r="T101" s="171" t="s">
        <v>158</v>
      </c>
      <c r="U101" s="157">
        <v>0.12</v>
      </c>
      <c r="V101" s="157">
        <f>ROUND(E101*U101,2)</f>
        <v>0.48</v>
      </c>
      <c r="W101" s="157"/>
      <c r="X101" s="157" t="s">
        <v>159</v>
      </c>
      <c r="Y101" s="148"/>
      <c r="Z101" s="148"/>
      <c r="AA101" s="148"/>
      <c r="AB101" s="148"/>
      <c r="AC101" s="148"/>
      <c r="AD101" s="148"/>
      <c r="AE101" s="148"/>
      <c r="AF101" s="148"/>
      <c r="AG101" s="148" t="s">
        <v>160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259" t="s">
        <v>490</v>
      </c>
      <c r="D102" s="260"/>
      <c r="E102" s="260"/>
      <c r="F102" s="260"/>
      <c r="G102" s="260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162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5"/>
      <c r="B103" s="156"/>
      <c r="C103" s="188" t="s">
        <v>597</v>
      </c>
      <c r="D103" s="179"/>
      <c r="E103" s="180">
        <v>10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164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65">
        <v>24</v>
      </c>
      <c r="B104" s="166" t="s">
        <v>491</v>
      </c>
      <c r="C104" s="175" t="s">
        <v>492</v>
      </c>
      <c r="D104" s="167" t="s">
        <v>183</v>
      </c>
      <c r="E104" s="168">
        <v>134</v>
      </c>
      <c r="F104" s="169"/>
      <c r="G104" s="170">
        <f>ROUND(E104*F104,2)</f>
        <v>0</v>
      </c>
      <c r="H104" s="169">
        <v>0</v>
      </c>
      <c r="I104" s="170">
        <f>ROUND(E104*H104,2)</f>
        <v>0</v>
      </c>
      <c r="J104" s="169">
        <v>58.6</v>
      </c>
      <c r="K104" s="170">
        <f>ROUND(E104*J104,2)</f>
        <v>7852.4</v>
      </c>
      <c r="L104" s="170">
        <v>21</v>
      </c>
      <c r="M104" s="170">
        <f>G104*(1+L104/100)</f>
        <v>0</v>
      </c>
      <c r="N104" s="170">
        <v>0</v>
      </c>
      <c r="O104" s="170">
        <f>ROUND(E104*N104,2)</f>
        <v>0</v>
      </c>
      <c r="P104" s="170">
        <v>0</v>
      </c>
      <c r="Q104" s="170">
        <f>ROUND(E104*P104,2)</f>
        <v>0</v>
      </c>
      <c r="R104" s="170"/>
      <c r="S104" s="170" t="s">
        <v>142</v>
      </c>
      <c r="T104" s="171" t="s">
        <v>158</v>
      </c>
      <c r="U104" s="157">
        <v>0.16</v>
      </c>
      <c r="V104" s="157">
        <f>ROUND(E104*U104,2)</f>
        <v>21.44</v>
      </c>
      <c r="W104" s="157"/>
      <c r="X104" s="157" t="s">
        <v>159</v>
      </c>
      <c r="Y104" s="148"/>
      <c r="Z104" s="148"/>
      <c r="AA104" s="148"/>
      <c r="AB104" s="148"/>
      <c r="AC104" s="148"/>
      <c r="AD104" s="148"/>
      <c r="AE104" s="148"/>
      <c r="AF104" s="148"/>
      <c r="AG104" s="148" t="s">
        <v>160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55"/>
      <c r="B105" s="156"/>
      <c r="C105" s="188" t="s">
        <v>493</v>
      </c>
      <c r="D105" s="179"/>
      <c r="E105" s="180">
        <v>134</v>
      </c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164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65">
        <v>25</v>
      </c>
      <c r="B106" s="166" t="s">
        <v>494</v>
      </c>
      <c r="C106" s="175" t="s">
        <v>495</v>
      </c>
      <c r="D106" s="167" t="s">
        <v>219</v>
      </c>
      <c r="E106" s="168">
        <v>10</v>
      </c>
      <c r="F106" s="169"/>
      <c r="G106" s="170">
        <f>ROUND(E106*F106,2)</f>
        <v>0</v>
      </c>
      <c r="H106" s="169">
        <v>564</v>
      </c>
      <c r="I106" s="170">
        <f>ROUND(E106*H106,2)</f>
        <v>5640</v>
      </c>
      <c r="J106" s="169">
        <v>150</v>
      </c>
      <c r="K106" s="170">
        <f>ROUND(E106*J106,2)</f>
        <v>1500</v>
      </c>
      <c r="L106" s="170">
        <v>21</v>
      </c>
      <c r="M106" s="170">
        <f>G106*(1+L106/100)</f>
        <v>0</v>
      </c>
      <c r="N106" s="170">
        <v>5.0000000000000001E-4</v>
      </c>
      <c r="O106" s="170">
        <f>ROUND(E106*N106,2)</f>
        <v>0.01</v>
      </c>
      <c r="P106" s="170">
        <v>0</v>
      </c>
      <c r="Q106" s="170">
        <f>ROUND(E106*P106,2)</f>
        <v>0</v>
      </c>
      <c r="R106" s="170"/>
      <c r="S106" s="170" t="s">
        <v>184</v>
      </c>
      <c r="T106" s="171" t="s">
        <v>143</v>
      </c>
      <c r="U106" s="157">
        <v>0.24</v>
      </c>
      <c r="V106" s="157">
        <f>ROUND(E106*U106,2)</f>
        <v>2.4</v>
      </c>
      <c r="W106" s="157"/>
      <c r="X106" s="157" t="s">
        <v>159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160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/>
      <c r="B107" s="156"/>
      <c r="C107" s="188" t="s">
        <v>446</v>
      </c>
      <c r="D107" s="179"/>
      <c r="E107" s="180">
        <v>10</v>
      </c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164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65">
        <v>26</v>
      </c>
      <c r="B108" s="166" t="s">
        <v>496</v>
      </c>
      <c r="C108" s="175" t="s">
        <v>497</v>
      </c>
      <c r="D108" s="167" t="s">
        <v>323</v>
      </c>
      <c r="E108" s="168">
        <v>49.069200000000002</v>
      </c>
      <c r="F108" s="169"/>
      <c r="G108" s="170">
        <f>ROUND(E108*F108,2)</f>
        <v>0</v>
      </c>
      <c r="H108" s="169">
        <v>102</v>
      </c>
      <c r="I108" s="170">
        <f>ROUND(E108*H108,2)</f>
        <v>5005.0600000000004</v>
      </c>
      <c r="J108" s="169">
        <v>0</v>
      </c>
      <c r="K108" s="170">
        <f>ROUND(E108*J108,2)</f>
        <v>0</v>
      </c>
      <c r="L108" s="170">
        <v>21</v>
      </c>
      <c r="M108" s="170">
        <f>G108*(1+L108/100)</f>
        <v>0</v>
      </c>
      <c r="N108" s="170">
        <v>1E-3</v>
      </c>
      <c r="O108" s="170">
        <f>ROUND(E108*N108,2)</f>
        <v>0.05</v>
      </c>
      <c r="P108" s="170">
        <v>0</v>
      </c>
      <c r="Q108" s="170">
        <f>ROUND(E108*P108,2)</f>
        <v>0</v>
      </c>
      <c r="R108" s="170" t="s">
        <v>188</v>
      </c>
      <c r="S108" s="170" t="s">
        <v>142</v>
      </c>
      <c r="T108" s="171" t="s">
        <v>158</v>
      </c>
      <c r="U108" s="157">
        <v>0</v>
      </c>
      <c r="V108" s="157">
        <f>ROUND(E108*U108,2)</f>
        <v>0</v>
      </c>
      <c r="W108" s="157"/>
      <c r="X108" s="157" t="s">
        <v>189</v>
      </c>
      <c r="Y108" s="148"/>
      <c r="Z108" s="148"/>
      <c r="AA108" s="148"/>
      <c r="AB108" s="148"/>
      <c r="AC108" s="148"/>
      <c r="AD108" s="148"/>
      <c r="AE108" s="148"/>
      <c r="AF108" s="148"/>
      <c r="AG108" s="148" t="s">
        <v>190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5"/>
      <c r="B109" s="156"/>
      <c r="C109" s="188" t="s">
        <v>498</v>
      </c>
      <c r="D109" s="179"/>
      <c r="E109" s="180">
        <v>49.069200000000002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164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65">
        <v>27</v>
      </c>
      <c r="B110" s="166" t="s">
        <v>499</v>
      </c>
      <c r="C110" s="175" t="s">
        <v>500</v>
      </c>
      <c r="D110" s="167" t="s">
        <v>323</v>
      </c>
      <c r="E110" s="168">
        <v>0.38879999999999998</v>
      </c>
      <c r="F110" s="169"/>
      <c r="G110" s="170">
        <f>ROUND(E110*F110,2)</f>
        <v>0</v>
      </c>
      <c r="H110" s="169">
        <v>6600</v>
      </c>
      <c r="I110" s="170">
        <f>ROUND(E110*H110,2)</f>
        <v>2566.08</v>
      </c>
      <c r="J110" s="169">
        <v>0</v>
      </c>
      <c r="K110" s="170">
        <f>ROUND(E110*J110,2)</f>
        <v>0</v>
      </c>
      <c r="L110" s="170">
        <v>21</v>
      </c>
      <c r="M110" s="170">
        <f>G110*(1+L110/100)</f>
        <v>0</v>
      </c>
      <c r="N110" s="170">
        <v>1E-3</v>
      </c>
      <c r="O110" s="170">
        <f>ROUND(E110*N110,2)</f>
        <v>0</v>
      </c>
      <c r="P110" s="170">
        <v>0</v>
      </c>
      <c r="Q110" s="170">
        <f>ROUND(E110*P110,2)</f>
        <v>0</v>
      </c>
      <c r="R110" s="170"/>
      <c r="S110" s="170" t="s">
        <v>184</v>
      </c>
      <c r="T110" s="171" t="s">
        <v>143</v>
      </c>
      <c r="U110" s="157">
        <v>0</v>
      </c>
      <c r="V110" s="157">
        <f>ROUND(E110*U110,2)</f>
        <v>0</v>
      </c>
      <c r="W110" s="157"/>
      <c r="X110" s="157" t="s">
        <v>189</v>
      </c>
      <c r="Y110" s="148"/>
      <c r="Z110" s="148"/>
      <c r="AA110" s="148"/>
      <c r="AB110" s="148"/>
      <c r="AC110" s="148"/>
      <c r="AD110" s="148"/>
      <c r="AE110" s="148"/>
      <c r="AF110" s="148"/>
      <c r="AG110" s="148" t="s">
        <v>190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55"/>
      <c r="B111" s="156"/>
      <c r="C111" s="188" t="s">
        <v>501</v>
      </c>
      <c r="D111" s="179"/>
      <c r="E111" s="180">
        <v>0.38879999999999998</v>
      </c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164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65">
        <v>31</v>
      </c>
      <c r="B112" s="166" t="s">
        <v>502</v>
      </c>
      <c r="C112" s="175" t="s">
        <v>503</v>
      </c>
      <c r="D112" s="167" t="s">
        <v>156</v>
      </c>
      <c r="E112" s="168">
        <v>13.4</v>
      </c>
      <c r="F112" s="169"/>
      <c r="G112" s="170">
        <f>ROUND(E112*F112,2)</f>
        <v>0</v>
      </c>
      <c r="H112" s="169">
        <v>720</v>
      </c>
      <c r="I112" s="170">
        <f>ROUND(E112*H112,2)</f>
        <v>9648</v>
      </c>
      <c r="J112" s="169">
        <v>0</v>
      </c>
      <c r="K112" s="170">
        <f>ROUND(E112*J112,2)</f>
        <v>0</v>
      </c>
      <c r="L112" s="170">
        <v>21</v>
      </c>
      <c r="M112" s="170">
        <f>G112*(1+L112/100)</f>
        <v>0</v>
      </c>
      <c r="N112" s="170">
        <v>0.6</v>
      </c>
      <c r="O112" s="170">
        <f>ROUND(E112*N112,2)</f>
        <v>8.0399999999999991</v>
      </c>
      <c r="P112" s="170">
        <v>0</v>
      </c>
      <c r="Q112" s="170">
        <f>ROUND(E112*P112,2)</f>
        <v>0</v>
      </c>
      <c r="R112" s="170"/>
      <c r="S112" s="170" t="s">
        <v>184</v>
      </c>
      <c r="T112" s="171" t="s">
        <v>143</v>
      </c>
      <c r="U112" s="157">
        <v>0</v>
      </c>
      <c r="V112" s="157">
        <f>ROUND(E112*U112,2)</f>
        <v>0</v>
      </c>
      <c r="W112" s="157"/>
      <c r="X112" s="157" t="s">
        <v>189</v>
      </c>
      <c r="Y112" s="148"/>
      <c r="Z112" s="148"/>
      <c r="AA112" s="148"/>
      <c r="AB112" s="148"/>
      <c r="AC112" s="148"/>
      <c r="AD112" s="148"/>
      <c r="AE112" s="148"/>
      <c r="AF112" s="148"/>
      <c r="AG112" s="148" t="s">
        <v>190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/>
      <c r="B113" s="156"/>
      <c r="C113" s="188" t="s">
        <v>504</v>
      </c>
      <c r="D113" s="179"/>
      <c r="E113" s="180">
        <v>13.4</v>
      </c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164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65">
        <v>32</v>
      </c>
      <c r="B114" s="166" t="s">
        <v>505</v>
      </c>
      <c r="C114" s="175" t="s">
        <v>506</v>
      </c>
      <c r="D114" s="167" t="s">
        <v>507</v>
      </c>
      <c r="E114" s="168">
        <v>3</v>
      </c>
      <c r="F114" s="169"/>
      <c r="G114" s="170">
        <f>ROUND(E114*F114,2)</f>
        <v>0</v>
      </c>
      <c r="H114" s="169">
        <v>160</v>
      </c>
      <c r="I114" s="170">
        <f>ROUND(E114*H114,2)</f>
        <v>480</v>
      </c>
      <c r="J114" s="169">
        <v>0</v>
      </c>
      <c r="K114" s="170">
        <f>ROUND(E114*J114,2)</f>
        <v>0</v>
      </c>
      <c r="L114" s="170">
        <v>21</v>
      </c>
      <c r="M114" s="170">
        <f>G114*(1+L114/100)</f>
        <v>0</v>
      </c>
      <c r="N114" s="170">
        <v>2E-3</v>
      </c>
      <c r="O114" s="170">
        <f>ROUND(E114*N114,2)</f>
        <v>0.01</v>
      </c>
      <c r="P114" s="170">
        <v>0</v>
      </c>
      <c r="Q114" s="170">
        <f>ROUND(E114*P114,2)</f>
        <v>0</v>
      </c>
      <c r="R114" s="170"/>
      <c r="S114" s="170" t="s">
        <v>184</v>
      </c>
      <c r="T114" s="171" t="s">
        <v>143</v>
      </c>
      <c r="U114" s="157">
        <v>0</v>
      </c>
      <c r="V114" s="157">
        <f>ROUND(E114*U114,2)</f>
        <v>0</v>
      </c>
      <c r="W114" s="157"/>
      <c r="X114" s="157" t="s">
        <v>189</v>
      </c>
      <c r="Y114" s="148"/>
      <c r="Z114" s="148"/>
      <c r="AA114" s="148"/>
      <c r="AB114" s="148"/>
      <c r="AC114" s="148"/>
      <c r="AD114" s="148"/>
      <c r="AE114" s="148"/>
      <c r="AF114" s="148"/>
      <c r="AG114" s="148" t="s">
        <v>190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55"/>
      <c r="B115" s="156"/>
      <c r="C115" s="192" t="s">
        <v>415</v>
      </c>
      <c r="D115" s="190"/>
      <c r="E115" s="191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164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55"/>
      <c r="B116" s="156"/>
      <c r="C116" s="193" t="s">
        <v>508</v>
      </c>
      <c r="D116" s="190"/>
      <c r="E116" s="191">
        <v>3.09</v>
      </c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164</v>
      </c>
      <c r="AH116" s="148">
        <v>2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55"/>
      <c r="B117" s="156"/>
      <c r="C117" s="192" t="s">
        <v>437</v>
      </c>
      <c r="D117" s="190"/>
      <c r="E117" s="191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164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55"/>
      <c r="B118" s="156"/>
      <c r="C118" s="188" t="s">
        <v>509</v>
      </c>
      <c r="D118" s="179"/>
      <c r="E118" s="180">
        <v>3</v>
      </c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164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65">
        <v>33</v>
      </c>
      <c r="B119" s="166" t="s">
        <v>510</v>
      </c>
      <c r="C119" s="175" t="s">
        <v>511</v>
      </c>
      <c r="D119" s="167" t="s">
        <v>507</v>
      </c>
      <c r="E119" s="168">
        <v>3</v>
      </c>
      <c r="F119" s="169"/>
      <c r="G119" s="170">
        <f>ROUND(E119*F119,2)</f>
        <v>0</v>
      </c>
      <c r="H119" s="169">
        <v>160</v>
      </c>
      <c r="I119" s="170">
        <f>ROUND(E119*H119,2)</f>
        <v>480</v>
      </c>
      <c r="J119" s="169">
        <v>0</v>
      </c>
      <c r="K119" s="170">
        <f>ROUND(E119*J119,2)</f>
        <v>0</v>
      </c>
      <c r="L119" s="170">
        <v>21</v>
      </c>
      <c r="M119" s="170">
        <f>G119*(1+L119/100)</f>
        <v>0</v>
      </c>
      <c r="N119" s="170">
        <v>2E-3</v>
      </c>
      <c r="O119" s="170">
        <f>ROUND(E119*N119,2)</f>
        <v>0.01</v>
      </c>
      <c r="P119" s="170">
        <v>0</v>
      </c>
      <c r="Q119" s="170">
        <f>ROUND(E119*P119,2)</f>
        <v>0</v>
      </c>
      <c r="R119" s="170"/>
      <c r="S119" s="170" t="s">
        <v>184</v>
      </c>
      <c r="T119" s="171" t="s">
        <v>143</v>
      </c>
      <c r="U119" s="157">
        <v>0</v>
      </c>
      <c r="V119" s="157">
        <f>ROUND(E119*U119,2)</f>
        <v>0</v>
      </c>
      <c r="W119" s="157"/>
      <c r="X119" s="157" t="s">
        <v>189</v>
      </c>
      <c r="Y119" s="148"/>
      <c r="Z119" s="148"/>
      <c r="AA119" s="148"/>
      <c r="AB119" s="148"/>
      <c r="AC119" s="148"/>
      <c r="AD119" s="148"/>
      <c r="AE119" s="148"/>
      <c r="AF119" s="148"/>
      <c r="AG119" s="148" t="s">
        <v>190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5"/>
      <c r="B120" s="156"/>
      <c r="C120" s="192" t="s">
        <v>415</v>
      </c>
      <c r="D120" s="190"/>
      <c r="E120" s="191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164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55"/>
      <c r="B121" s="156"/>
      <c r="C121" s="193" t="s">
        <v>508</v>
      </c>
      <c r="D121" s="190"/>
      <c r="E121" s="191">
        <v>3.09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164</v>
      </c>
      <c r="AH121" s="148">
        <v>2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55"/>
      <c r="B122" s="156"/>
      <c r="C122" s="192" t="s">
        <v>437</v>
      </c>
      <c r="D122" s="190"/>
      <c r="E122" s="191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164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55"/>
      <c r="B123" s="156"/>
      <c r="C123" s="188" t="s">
        <v>509</v>
      </c>
      <c r="D123" s="179"/>
      <c r="E123" s="180">
        <v>3</v>
      </c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164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65">
        <v>34</v>
      </c>
      <c r="B124" s="166" t="s">
        <v>512</v>
      </c>
      <c r="C124" s="175" t="s">
        <v>513</v>
      </c>
      <c r="D124" s="167" t="s">
        <v>507</v>
      </c>
      <c r="E124" s="168">
        <v>1</v>
      </c>
      <c r="F124" s="169"/>
      <c r="G124" s="170">
        <f>ROUND(E124*F124,2)</f>
        <v>0</v>
      </c>
      <c r="H124" s="169">
        <v>160</v>
      </c>
      <c r="I124" s="170">
        <f>ROUND(E124*H124,2)</f>
        <v>160</v>
      </c>
      <c r="J124" s="169">
        <v>0</v>
      </c>
      <c r="K124" s="170">
        <f>ROUND(E124*J124,2)</f>
        <v>0</v>
      </c>
      <c r="L124" s="170">
        <v>21</v>
      </c>
      <c r="M124" s="170">
        <f>G124*(1+L124/100)</f>
        <v>0</v>
      </c>
      <c r="N124" s="170">
        <v>2E-3</v>
      </c>
      <c r="O124" s="170">
        <f>ROUND(E124*N124,2)</f>
        <v>0</v>
      </c>
      <c r="P124" s="170">
        <v>0</v>
      </c>
      <c r="Q124" s="170">
        <f>ROUND(E124*P124,2)</f>
        <v>0</v>
      </c>
      <c r="R124" s="170"/>
      <c r="S124" s="170" t="s">
        <v>184</v>
      </c>
      <c r="T124" s="171" t="s">
        <v>143</v>
      </c>
      <c r="U124" s="157">
        <v>0</v>
      </c>
      <c r="V124" s="157">
        <f>ROUND(E124*U124,2)</f>
        <v>0</v>
      </c>
      <c r="W124" s="157"/>
      <c r="X124" s="157" t="s">
        <v>189</v>
      </c>
      <c r="Y124" s="148"/>
      <c r="Z124" s="148"/>
      <c r="AA124" s="148"/>
      <c r="AB124" s="148"/>
      <c r="AC124" s="148"/>
      <c r="AD124" s="148"/>
      <c r="AE124" s="148"/>
      <c r="AF124" s="148"/>
      <c r="AG124" s="148" t="s">
        <v>190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192" t="s">
        <v>415</v>
      </c>
      <c r="D125" s="190"/>
      <c r="E125" s="191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164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55"/>
      <c r="B126" s="156"/>
      <c r="C126" s="193" t="s">
        <v>514</v>
      </c>
      <c r="D126" s="190"/>
      <c r="E126" s="191">
        <v>1.03</v>
      </c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8"/>
      <c r="Z126" s="148"/>
      <c r="AA126" s="148"/>
      <c r="AB126" s="148"/>
      <c r="AC126" s="148"/>
      <c r="AD126" s="148"/>
      <c r="AE126" s="148"/>
      <c r="AF126" s="148"/>
      <c r="AG126" s="148" t="s">
        <v>164</v>
      </c>
      <c r="AH126" s="148">
        <v>2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55"/>
      <c r="B127" s="156"/>
      <c r="C127" s="192" t="s">
        <v>437</v>
      </c>
      <c r="D127" s="190"/>
      <c r="E127" s="191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164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55"/>
      <c r="B128" s="156"/>
      <c r="C128" s="188" t="s">
        <v>515</v>
      </c>
      <c r="D128" s="179"/>
      <c r="E128" s="180">
        <v>1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164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ht="22.5" outlineLevel="1" x14ac:dyDescent="0.2">
      <c r="A129" s="165">
        <v>35</v>
      </c>
      <c r="B129" s="166" t="s">
        <v>516</v>
      </c>
      <c r="C129" s="175" t="s">
        <v>517</v>
      </c>
      <c r="D129" s="167" t="s">
        <v>507</v>
      </c>
      <c r="E129" s="168">
        <v>2</v>
      </c>
      <c r="F129" s="169"/>
      <c r="G129" s="170">
        <f>ROUND(E129*F129,2)</f>
        <v>0</v>
      </c>
      <c r="H129" s="169">
        <v>220</v>
      </c>
      <c r="I129" s="170">
        <f>ROUND(E129*H129,2)</f>
        <v>440</v>
      </c>
      <c r="J129" s="169">
        <v>0</v>
      </c>
      <c r="K129" s="170">
        <f>ROUND(E129*J129,2)</f>
        <v>0</v>
      </c>
      <c r="L129" s="170">
        <v>21</v>
      </c>
      <c r="M129" s="170">
        <f>G129*(1+L129/100)</f>
        <v>0</v>
      </c>
      <c r="N129" s="170">
        <v>2E-3</v>
      </c>
      <c r="O129" s="170">
        <f>ROUND(E129*N129,2)</f>
        <v>0</v>
      </c>
      <c r="P129" s="170">
        <v>0</v>
      </c>
      <c r="Q129" s="170">
        <f>ROUND(E129*P129,2)</f>
        <v>0</v>
      </c>
      <c r="R129" s="170"/>
      <c r="S129" s="170" t="s">
        <v>184</v>
      </c>
      <c r="T129" s="171" t="s">
        <v>143</v>
      </c>
      <c r="U129" s="157">
        <v>0</v>
      </c>
      <c r="V129" s="157">
        <f>ROUND(E129*U129,2)</f>
        <v>0</v>
      </c>
      <c r="W129" s="157"/>
      <c r="X129" s="157" t="s">
        <v>189</v>
      </c>
      <c r="Y129" s="148"/>
      <c r="Z129" s="148"/>
      <c r="AA129" s="148"/>
      <c r="AB129" s="148"/>
      <c r="AC129" s="148"/>
      <c r="AD129" s="148"/>
      <c r="AE129" s="148"/>
      <c r="AF129" s="148"/>
      <c r="AG129" s="148" t="s">
        <v>190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55"/>
      <c r="B130" s="156"/>
      <c r="C130" s="192" t="s">
        <v>415</v>
      </c>
      <c r="D130" s="190"/>
      <c r="E130" s="191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164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5"/>
      <c r="B131" s="156"/>
      <c r="C131" s="193" t="s">
        <v>518</v>
      </c>
      <c r="D131" s="190"/>
      <c r="E131" s="191">
        <v>2.06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164</v>
      </c>
      <c r="AH131" s="148">
        <v>2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55"/>
      <c r="B132" s="156"/>
      <c r="C132" s="192" t="s">
        <v>437</v>
      </c>
      <c r="D132" s="190"/>
      <c r="E132" s="191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8"/>
      <c r="Z132" s="148"/>
      <c r="AA132" s="148"/>
      <c r="AB132" s="148"/>
      <c r="AC132" s="148"/>
      <c r="AD132" s="148"/>
      <c r="AE132" s="148"/>
      <c r="AF132" s="148"/>
      <c r="AG132" s="148" t="s">
        <v>164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55"/>
      <c r="B133" s="156"/>
      <c r="C133" s="188" t="s">
        <v>519</v>
      </c>
      <c r="D133" s="179"/>
      <c r="E133" s="180">
        <v>2</v>
      </c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8"/>
      <c r="Z133" s="148"/>
      <c r="AA133" s="148"/>
      <c r="AB133" s="148"/>
      <c r="AC133" s="148"/>
      <c r="AD133" s="148"/>
      <c r="AE133" s="148"/>
      <c r="AF133" s="148"/>
      <c r="AG133" s="148" t="s">
        <v>164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65">
        <v>36</v>
      </c>
      <c r="B134" s="166" t="s">
        <v>520</v>
      </c>
      <c r="C134" s="175" t="s">
        <v>521</v>
      </c>
      <c r="D134" s="167" t="s">
        <v>507</v>
      </c>
      <c r="E134" s="168">
        <v>10</v>
      </c>
      <c r="F134" s="169"/>
      <c r="G134" s="170">
        <f>ROUND(E134*F134,2)</f>
        <v>0</v>
      </c>
      <c r="H134" s="169">
        <v>250</v>
      </c>
      <c r="I134" s="170">
        <f>ROUND(E134*H134,2)</f>
        <v>2500</v>
      </c>
      <c r="J134" s="169">
        <v>0</v>
      </c>
      <c r="K134" s="170">
        <f>ROUND(E134*J134,2)</f>
        <v>0</v>
      </c>
      <c r="L134" s="170">
        <v>21</v>
      </c>
      <c r="M134" s="170">
        <f>G134*(1+L134/100)</f>
        <v>0</v>
      </c>
      <c r="N134" s="170">
        <v>2E-3</v>
      </c>
      <c r="O134" s="170">
        <f>ROUND(E134*N134,2)</f>
        <v>0.02</v>
      </c>
      <c r="P134" s="170">
        <v>0</v>
      </c>
      <c r="Q134" s="170">
        <f>ROUND(E134*P134,2)</f>
        <v>0</v>
      </c>
      <c r="R134" s="170"/>
      <c r="S134" s="170" t="s">
        <v>184</v>
      </c>
      <c r="T134" s="171" t="s">
        <v>143</v>
      </c>
      <c r="U134" s="157">
        <v>0</v>
      </c>
      <c r="V134" s="157">
        <f>ROUND(E134*U134,2)</f>
        <v>0</v>
      </c>
      <c r="W134" s="157"/>
      <c r="X134" s="157" t="s">
        <v>189</v>
      </c>
      <c r="Y134" s="148"/>
      <c r="Z134" s="148"/>
      <c r="AA134" s="148"/>
      <c r="AB134" s="148"/>
      <c r="AC134" s="148"/>
      <c r="AD134" s="148"/>
      <c r="AE134" s="148"/>
      <c r="AF134" s="148"/>
      <c r="AG134" s="148" t="s">
        <v>190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55"/>
      <c r="B135" s="156"/>
      <c r="C135" s="192" t="s">
        <v>415</v>
      </c>
      <c r="D135" s="190"/>
      <c r="E135" s="191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48"/>
      <c r="Z135" s="148"/>
      <c r="AA135" s="148"/>
      <c r="AB135" s="148"/>
      <c r="AC135" s="148"/>
      <c r="AD135" s="148"/>
      <c r="AE135" s="148"/>
      <c r="AF135" s="148"/>
      <c r="AG135" s="148" t="s">
        <v>164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55"/>
      <c r="B136" s="156"/>
      <c r="C136" s="193" t="s">
        <v>522</v>
      </c>
      <c r="D136" s="190"/>
      <c r="E136" s="191">
        <v>10.3</v>
      </c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8"/>
      <c r="Z136" s="148"/>
      <c r="AA136" s="148"/>
      <c r="AB136" s="148"/>
      <c r="AC136" s="148"/>
      <c r="AD136" s="148"/>
      <c r="AE136" s="148"/>
      <c r="AF136" s="148"/>
      <c r="AG136" s="148" t="s">
        <v>164</v>
      </c>
      <c r="AH136" s="148">
        <v>2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55"/>
      <c r="B137" s="156"/>
      <c r="C137" s="192" t="s">
        <v>437</v>
      </c>
      <c r="D137" s="190"/>
      <c r="E137" s="191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164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55"/>
      <c r="B138" s="156"/>
      <c r="C138" s="188" t="s">
        <v>523</v>
      </c>
      <c r="D138" s="179"/>
      <c r="E138" s="180">
        <v>10</v>
      </c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8"/>
      <c r="Z138" s="148"/>
      <c r="AA138" s="148"/>
      <c r="AB138" s="148"/>
      <c r="AC138" s="148"/>
      <c r="AD138" s="148"/>
      <c r="AE138" s="148"/>
      <c r="AF138" s="148"/>
      <c r="AG138" s="148" t="s">
        <v>164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65">
        <v>37</v>
      </c>
      <c r="B139" s="166" t="s">
        <v>524</v>
      </c>
      <c r="C139" s="175" t="s">
        <v>525</v>
      </c>
      <c r="D139" s="167" t="s">
        <v>507</v>
      </c>
      <c r="E139" s="168">
        <v>5</v>
      </c>
      <c r="F139" s="169"/>
      <c r="G139" s="170">
        <f>ROUND(E139*F139,2)</f>
        <v>0</v>
      </c>
      <c r="H139" s="169">
        <v>250</v>
      </c>
      <c r="I139" s="170">
        <f>ROUND(E139*H139,2)</f>
        <v>1250</v>
      </c>
      <c r="J139" s="169">
        <v>0</v>
      </c>
      <c r="K139" s="170">
        <f>ROUND(E139*J139,2)</f>
        <v>0</v>
      </c>
      <c r="L139" s="170">
        <v>21</v>
      </c>
      <c r="M139" s="170">
        <f>G139*(1+L139/100)</f>
        <v>0</v>
      </c>
      <c r="N139" s="170">
        <v>2E-3</v>
      </c>
      <c r="O139" s="170">
        <f>ROUND(E139*N139,2)</f>
        <v>0.01</v>
      </c>
      <c r="P139" s="170">
        <v>0</v>
      </c>
      <c r="Q139" s="170">
        <f>ROUND(E139*P139,2)</f>
        <v>0</v>
      </c>
      <c r="R139" s="170"/>
      <c r="S139" s="170" t="s">
        <v>184</v>
      </c>
      <c r="T139" s="171" t="s">
        <v>143</v>
      </c>
      <c r="U139" s="157">
        <v>0</v>
      </c>
      <c r="V139" s="157">
        <f>ROUND(E139*U139,2)</f>
        <v>0</v>
      </c>
      <c r="W139" s="157"/>
      <c r="X139" s="157" t="s">
        <v>189</v>
      </c>
      <c r="Y139" s="148"/>
      <c r="Z139" s="148"/>
      <c r="AA139" s="148"/>
      <c r="AB139" s="148"/>
      <c r="AC139" s="148"/>
      <c r="AD139" s="148"/>
      <c r="AE139" s="148"/>
      <c r="AF139" s="148"/>
      <c r="AG139" s="148" t="s">
        <v>190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55"/>
      <c r="B140" s="156"/>
      <c r="C140" s="192" t="s">
        <v>415</v>
      </c>
      <c r="D140" s="190"/>
      <c r="E140" s="191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8"/>
      <c r="Z140" s="148"/>
      <c r="AA140" s="148"/>
      <c r="AB140" s="148"/>
      <c r="AC140" s="148"/>
      <c r="AD140" s="148"/>
      <c r="AE140" s="148"/>
      <c r="AF140" s="148"/>
      <c r="AG140" s="148" t="s">
        <v>164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55"/>
      <c r="B141" s="156"/>
      <c r="C141" s="193" t="s">
        <v>526</v>
      </c>
      <c r="D141" s="190"/>
      <c r="E141" s="191">
        <v>5.15</v>
      </c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8"/>
      <c r="Z141" s="148"/>
      <c r="AA141" s="148"/>
      <c r="AB141" s="148"/>
      <c r="AC141" s="148"/>
      <c r="AD141" s="148"/>
      <c r="AE141" s="148"/>
      <c r="AF141" s="148"/>
      <c r="AG141" s="148" t="s">
        <v>164</v>
      </c>
      <c r="AH141" s="148">
        <v>2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55"/>
      <c r="B142" s="156"/>
      <c r="C142" s="192" t="s">
        <v>437</v>
      </c>
      <c r="D142" s="190"/>
      <c r="E142" s="191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164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55"/>
      <c r="B143" s="156"/>
      <c r="C143" s="188" t="s">
        <v>527</v>
      </c>
      <c r="D143" s="179"/>
      <c r="E143" s="180">
        <v>5</v>
      </c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8"/>
      <c r="Z143" s="148"/>
      <c r="AA143" s="148"/>
      <c r="AB143" s="148"/>
      <c r="AC143" s="148"/>
      <c r="AD143" s="148"/>
      <c r="AE143" s="148"/>
      <c r="AF143" s="148"/>
      <c r="AG143" s="148" t="s">
        <v>164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65">
        <v>38</v>
      </c>
      <c r="B144" s="166" t="s">
        <v>528</v>
      </c>
      <c r="C144" s="175" t="s">
        <v>529</v>
      </c>
      <c r="D144" s="167" t="s">
        <v>507</v>
      </c>
      <c r="E144" s="168">
        <v>7</v>
      </c>
      <c r="F144" s="169"/>
      <c r="G144" s="170">
        <f>ROUND(E144*F144,2)</f>
        <v>0</v>
      </c>
      <c r="H144" s="169">
        <v>250</v>
      </c>
      <c r="I144" s="170">
        <f>ROUND(E144*H144,2)</f>
        <v>1750</v>
      </c>
      <c r="J144" s="169">
        <v>0</v>
      </c>
      <c r="K144" s="170">
        <f>ROUND(E144*J144,2)</f>
        <v>0</v>
      </c>
      <c r="L144" s="170">
        <v>21</v>
      </c>
      <c r="M144" s="170">
        <f>G144*(1+L144/100)</f>
        <v>0</v>
      </c>
      <c r="N144" s="170">
        <v>2E-3</v>
      </c>
      <c r="O144" s="170">
        <f>ROUND(E144*N144,2)</f>
        <v>0.01</v>
      </c>
      <c r="P144" s="170">
        <v>0</v>
      </c>
      <c r="Q144" s="170">
        <f>ROUND(E144*P144,2)</f>
        <v>0</v>
      </c>
      <c r="R144" s="170"/>
      <c r="S144" s="170" t="s">
        <v>184</v>
      </c>
      <c r="T144" s="171" t="s">
        <v>143</v>
      </c>
      <c r="U144" s="157">
        <v>0</v>
      </c>
      <c r="V144" s="157">
        <f>ROUND(E144*U144,2)</f>
        <v>0</v>
      </c>
      <c r="W144" s="157"/>
      <c r="X144" s="157" t="s">
        <v>189</v>
      </c>
      <c r="Y144" s="148"/>
      <c r="Z144" s="148"/>
      <c r="AA144" s="148"/>
      <c r="AB144" s="148"/>
      <c r="AC144" s="148"/>
      <c r="AD144" s="148"/>
      <c r="AE144" s="148"/>
      <c r="AF144" s="148"/>
      <c r="AG144" s="148" t="s">
        <v>190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55"/>
      <c r="B145" s="156"/>
      <c r="C145" s="192" t="s">
        <v>415</v>
      </c>
      <c r="D145" s="190"/>
      <c r="E145" s="191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8"/>
      <c r="Z145" s="148"/>
      <c r="AA145" s="148"/>
      <c r="AB145" s="148"/>
      <c r="AC145" s="148"/>
      <c r="AD145" s="148"/>
      <c r="AE145" s="148"/>
      <c r="AF145" s="148"/>
      <c r="AG145" s="148" t="s">
        <v>164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55"/>
      <c r="B146" s="156"/>
      <c r="C146" s="193" t="s">
        <v>530</v>
      </c>
      <c r="D146" s="190"/>
      <c r="E146" s="191">
        <v>7.21</v>
      </c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48"/>
      <c r="Z146" s="148"/>
      <c r="AA146" s="148"/>
      <c r="AB146" s="148"/>
      <c r="AC146" s="148"/>
      <c r="AD146" s="148"/>
      <c r="AE146" s="148"/>
      <c r="AF146" s="148"/>
      <c r="AG146" s="148" t="s">
        <v>164</v>
      </c>
      <c r="AH146" s="148">
        <v>2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55"/>
      <c r="B147" s="156"/>
      <c r="C147" s="192" t="s">
        <v>437</v>
      </c>
      <c r="D147" s="190"/>
      <c r="E147" s="191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8"/>
      <c r="Z147" s="148"/>
      <c r="AA147" s="148"/>
      <c r="AB147" s="148"/>
      <c r="AC147" s="148"/>
      <c r="AD147" s="148"/>
      <c r="AE147" s="148"/>
      <c r="AF147" s="148"/>
      <c r="AG147" s="148" t="s">
        <v>164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55"/>
      <c r="B148" s="156"/>
      <c r="C148" s="188" t="s">
        <v>531</v>
      </c>
      <c r="D148" s="179"/>
      <c r="E148" s="180">
        <v>7</v>
      </c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48"/>
      <c r="Z148" s="148"/>
      <c r="AA148" s="148"/>
      <c r="AB148" s="148"/>
      <c r="AC148" s="148"/>
      <c r="AD148" s="148"/>
      <c r="AE148" s="148"/>
      <c r="AF148" s="148"/>
      <c r="AG148" s="148" t="s">
        <v>164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65">
        <v>39</v>
      </c>
      <c r="B149" s="166" t="s">
        <v>532</v>
      </c>
      <c r="C149" s="175" t="s">
        <v>533</v>
      </c>
      <c r="D149" s="167" t="s">
        <v>507</v>
      </c>
      <c r="E149" s="168">
        <v>3</v>
      </c>
      <c r="F149" s="169"/>
      <c r="G149" s="170">
        <f>ROUND(E149*F149,2)</f>
        <v>0</v>
      </c>
      <c r="H149" s="169">
        <v>250</v>
      </c>
      <c r="I149" s="170">
        <f>ROUND(E149*H149,2)</f>
        <v>750</v>
      </c>
      <c r="J149" s="169">
        <v>0</v>
      </c>
      <c r="K149" s="170">
        <f>ROUND(E149*J149,2)</f>
        <v>0</v>
      </c>
      <c r="L149" s="170">
        <v>21</v>
      </c>
      <c r="M149" s="170">
        <f>G149*(1+L149/100)</f>
        <v>0</v>
      </c>
      <c r="N149" s="170">
        <v>2E-3</v>
      </c>
      <c r="O149" s="170">
        <f>ROUND(E149*N149,2)</f>
        <v>0.01</v>
      </c>
      <c r="P149" s="170">
        <v>0</v>
      </c>
      <c r="Q149" s="170">
        <f>ROUND(E149*P149,2)</f>
        <v>0</v>
      </c>
      <c r="R149" s="170"/>
      <c r="S149" s="170" t="s">
        <v>184</v>
      </c>
      <c r="T149" s="171" t="s">
        <v>143</v>
      </c>
      <c r="U149" s="157">
        <v>0</v>
      </c>
      <c r="V149" s="157">
        <f>ROUND(E149*U149,2)</f>
        <v>0</v>
      </c>
      <c r="W149" s="157"/>
      <c r="X149" s="157" t="s">
        <v>189</v>
      </c>
      <c r="Y149" s="148"/>
      <c r="Z149" s="148"/>
      <c r="AA149" s="148"/>
      <c r="AB149" s="148"/>
      <c r="AC149" s="148"/>
      <c r="AD149" s="148"/>
      <c r="AE149" s="148"/>
      <c r="AF149" s="148"/>
      <c r="AG149" s="148" t="s">
        <v>190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55"/>
      <c r="B150" s="156"/>
      <c r="C150" s="192" t="s">
        <v>415</v>
      </c>
      <c r="D150" s="190"/>
      <c r="E150" s="191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8"/>
      <c r="Z150" s="148"/>
      <c r="AA150" s="148"/>
      <c r="AB150" s="148"/>
      <c r="AC150" s="148"/>
      <c r="AD150" s="148"/>
      <c r="AE150" s="148"/>
      <c r="AF150" s="148"/>
      <c r="AG150" s="148" t="s">
        <v>164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55"/>
      <c r="B151" s="156"/>
      <c r="C151" s="193" t="s">
        <v>508</v>
      </c>
      <c r="D151" s="190"/>
      <c r="E151" s="191">
        <v>3.09</v>
      </c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8"/>
      <c r="Z151" s="148"/>
      <c r="AA151" s="148"/>
      <c r="AB151" s="148"/>
      <c r="AC151" s="148"/>
      <c r="AD151" s="148"/>
      <c r="AE151" s="148"/>
      <c r="AF151" s="148"/>
      <c r="AG151" s="148" t="s">
        <v>164</v>
      </c>
      <c r="AH151" s="148">
        <v>2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55"/>
      <c r="B152" s="156"/>
      <c r="C152" s="192" t="s">
        <v>437</v>
      </c>
      <c r="D152" s="190"/>
      <c r="E152" s="191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8"/>
      <c r="Z152" s="148"/>
      <c r="AA152" s="148"/>
      <c r="AB152" s="148"/>
      <c r="AC152" s="148"/>
      <c r="AD152" s="148"/>
      <c r="AE152" s="148"/>
      <c r="AF152" s="148"/>
      <c r="AG152" s="148" t="s">
        <v>164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55"/>
      <c r="B153" s="156"/>
      <c r="C153" s="188" t="s">
        <v>509</v>
      </c>
      <c r="D153" s="179"/>
      <c r="E153" s="180">
        <v>3</v>
      </c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8"/>
      <c r="Z153" s="148"/>
      <c r="AA153" s="148"/>
      <c r="AB153" s="148"/>
      <c r="AC153" s="148"/>
      <c r="AD153" s="148"/>
      <c r="AE153" s="148"/>
      <c r="AF153" s="148"/>
      <c r="AG153" s="148" t="s">
        <v>164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65">
        <v>40</v>
      </c>
      <c r="B154" s="166" t="s">
        <v>534</v>
      </c>
      <c r="C154" s="175" t="s">
        <v>535</v>
      </c>
      <c r="D154" s="167" t="s">
        <v>507</v>
      </c>
      <c r="E154" s="168">
        <v>1</v>
      </c>
      <c r="F154" s="169"/>
      <c r="G154" s="170">
        <f>ROUND(E154*F154,2)</f>
        <v>0</v>
      </c>
      <c r="H154" s="169">
        <v>450</v>
      </c>
      <c r="I154" s="170">
        <f>ROUND(E154*H154,2)</f>
        <v>450</v>
      </c>
      <c r="J154" s="169">
        <v>0</v>
      </c>
      <c r="K154" s="170">
        <f>ROUND(E154*J154,2)</f>
        <v>0</v>
      </c>
      <c r="L154" s="170">
        <v>21</v>
      </c>
      <c r="M154" s="170">
        <f>G154*(1+L154/100)</f>
        <v>0</v>
      </c>
      <c r="N154" s="170">
        <v>2E-3</v>
      </c>
      <c r="O154" s="170">
        <f>ROUND(E154*N154,2)</f>
        <v>0</v>
      </c>
      <c r="P154" s="170">
        <v>0</v>
      </c>
      <c r="Q154" s="170">
        <f>ROUND(E154*P154,2)</f>
        <v>0</v>
      </c>
      <c r="R154" s="170"/>
      <c r="S154" s="170" t="s">
        <v>184</v>
      </c>
      <c r="T154" s="171" t="s">
        <v>143</v>
      </c>
      <c r="U154" s="157">
        <v>0</v>
      </c>
      <c r="V154" s="157">
        <f>ROUND(E154*U154,2)</f>
        <v>0</v>
      </c>
      <c r="W154" s="157"/>
      <c r="X154" s="157" t="s">
        <v>189</v>
      </c>
      <c r="Y154" s="148"/>
      <c r="Z154" s="148"/>
      <c r="AA154" s="148"/>
      <c r="AB154" s="148"/>
      <c r="AC154" s="148"/>
      <c r="AD154" s="148"/>
      <c r="AE154" s="148"/>
      <c r="AF154" s="148"/>
      <c r="AG154" s="148" t="s">
        <v>190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55"/>
      <c r="B155" s="156"/>
      <c r="C155" s="192" t="s">
        <v>415</v>
      </c>
      <c r="D155" s="190"/>
      <c r="E155" s="191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8"/>
      <c r="Z155" s="148"/>
      <c r="AA155" s="148"/>
      <c r="AB155" s="148"/>
      <c r="AC155" s="148"/>
      <c r="AD155" s="148"/>
      <c r="AE155" s="148"/>
      <c r="AF155" s="148"/>
      <c r="AG155" s="148" t="s">
        <v>164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55"/>
      <c r="B156" s="156"/>
      <c r="C156" s="193" t="s">
        <v>514</v>
      </c>
      <c r="D156" s="190"/>
      <c r="E156" s="191">
        <v>1.03</v>
      </c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8"/>
      <c r="Z156" s="148"/>
      <c r="AA156" s="148"/>
      <c r="AB156" s="148"/>
      <c r="AC156" s="148"/>
      <c r="AD156" s="148"/>
      <c r="AE156" s="148"/>
      <c r="AF156" s="148"/>
      <c r="AG156" s="148" t="s">
        <v>164</v>
      </c>
      <c r="AH156" s="148">
        <v>2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55"/>
      <c r="B157" s="156"/>
      <c r="C157" s="192" t="s">
        <v>437</v>
      </c>
      <c r="D157" s="190"/>
      <c r="E157" s="191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8"/>
      <c r="Z157" s="148"/>
      <c r="AA157" s="148"/>
      <c r="AB157" s="148"/>
      <c r="AC157" s="148"/>
      <c r="AD157" s="148"/>
      <c r="AE157" s="148"/>
      <c r="AF157" s="148"/>
      <c r="AG157" s="148" t="s">
        <v>164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55"/>
      <c r="B158" s="156"/>
      <c r="C158" s="188" t="s">
        <v>515</v>
      </c>
      <c r="D158" s="179"/>
      <c r="E158" s="180">
        <v>1</v>
      </c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8"/>
      <c r="Z158" s="148"/>
      <c r="AA158" s="148"/>
      <c r="AB158" s="148"/>
      <c r="AC158" s="148"/>
      <c r="AD158" s="148"/>
      <c r="AE158" s="148"/>
      <c r="AF158" s="148"/>
      <c r="AG158" s="148" t="s">
        <v>164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65">
        <v>41</v>
      </c>
      <c r="B159" s="166" t="s">
        <v>536</v>
      </c>
      <c r="C159" s="175" t="s">
        <v>537</v>
      </c>
      <c r="D159" s="167" t="s">
        <v>507</v>
      </c>
      <c r="E159" s="168">
        <v>1</v>
      </c>
      <c r="F159" s="169"/>
      <c r="G159" s="170">
        <f>ROUND(E159*F159,2)</f>
        <v>0</v>
      </c>
      <c r="H159" s="169">
        <v>850</v>
      </c>
      <c r="I159" s="170">
        <f>ROUND(E159*H159,2)</f>
        <v>850</v>
      </c>
      <c r="J159" s="169">
        <v>0</v>
      </c>
      <c r="K159" s="170">
        <f>ROUND(E159*J159,2)</f>
        <v>0</v>
      </c>
      <c r="L159" s="170">
        <v>21</v>
      </c>
      <c r="M159" s="170">
        <f>G159*(1+L159/100)</f>
        <v>0</v>
      </c>
      <c r="N159" s="170">
        <v>2E-3</v>
      </c>
      <c r="O159" s="170">
        <f>ROUND(E159*N159,2)</f>
        <v>0</v>
      </c>
      <c r="P159" s="170">
        <v>0</v>
      </c>
      <c r="Q159" s="170">
        <f>ROUND(E159*P159,2)</f>
        <v>0</v>
      </c>
      <c r="R159" s="170"/>
      <c r="S159" s="170" t="s">
        <v>184</v>
      </c>
      <c r="T159" s="171" t="s">
        <v>143</v>
      </c>
      <c r="U159" s="157">
        <v>0</v>
      </c>
      <c r="V159" s="157">
        <f>ROUND(E159*U159,2)</f>
        <v>0</v>
      </c>
      <c r="W159" s="157"/>
      <c r="X159" s="157" t="s">
        <v>189</v>
      </c>
      <c r="Y159" s="148"/>
      <c r="Z159" s="148"/>
      <c r="AA159" s="148"/>
      <c r="AB159" s="148"/>
      <c r="AC159" s="148"/>
      <c r="AD159" s="148"/>
      <c r="AE159" s="148"/>
      <c r="AF159" s="148"/>
      <c r="AG159" s="148" t="s">
        <v>190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55"/>
      <c r="B160" s="156"/>
      <c r="C160" s="192" t="s">
        <v>415</v>
      </c>
      <c r="D160" s="190"/>
      <c r="E160" s="191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8"/>
      <c r="Z160" s="148"/>
      <c r="AA160" s="148"/>
      <c r="AB160" s="148"/>
      <c r="AC160" s="148"/>
      <c r="AD160" s="148"/>
      <c r="AE160" s="148"/>
      <c r="AF160" s="148"/>
      <c r="AG160" s="148" t="s">
        <v>164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55"/>
      <c r="B161" s="156"/>
      <c r="C161" s="193" t="s">
        <v>514</v>
      </c>
      <c r="D161" s="190"/>
      <c r="E161" s="191">
        <v>1.03</v>
      </c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8"/>
      <c r="Z161" s="148"/>
      <c r="AA161" s="148"/>
      <c r="AB161" s="148"/>
      <c r="AC161" s="148"/>
      <c r="AD161" s="148"/>
      <c r="AE161" s="148"/>
      <c r="AF161" s="148"/>
      <c r="AG161" s="148" t="s">
        <v>164</v>
      </c>
      <c r="AH161" s="148">
        <v>2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55"/>
      <c r="B162" s="156"/>
      <c r="C162" s="192" t="s">
        <v>437</v>
      </c>
      <c r="D162" s="190"/>
      <c r="E162" s="191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8"/>
      <c r="Z162" s="148"/>
      <c r="AA162" s="148"/>
      <c r="AB162" s="148"/>
      <c r="AC162" s="148"/>
      <c r="AD162" s="148"/>
      <c r="AE162" s="148"/>
      <c r="AF162" s="148"/>
      <c r="AG162" s="148" t="s">
        <v>164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55"/>
      <c r="B163" s="156"/>
      <c r="C163" s="188" t="s">
        <v>515</v>
      </c>
      <c r="D163" s="179"/>
      <c r="E163" s="180">
        <v>1</v>
      </c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48"/>
      <c r="Z163" s="148"/>
      <c r="AA163" s="148"/>
      <c r="AB163" s="148"/>
      <c r="AC163" s="148"/>
      <c r="AD163" s="148"/>
      <c r="AE163" s="148"/>
      <c r="AF163" s="148"/>
      <c r="AG163" s="148" t="s">
        <v>164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65">
        <v>42</v>
      </c>
      <c r="B164" s="166" t="s">
        <v>538</v>
      </c>
      <c r="C164" s="175" t="s">
        <v>539</v>
      </c>
      <c r="D164" s="167" t="s">
        <v>507</v>
      </c>
      <c r="E164" s="168">
        <v>1</v>
      </c>
      <c r="F164" s="169"/>
      <c r="G164" s="170">
        <f>ROUND(E164*F164,2)</f>
        <v>0</v>
      </c>
      <c r="H164" s="169">
        <v>520</v>
      </c>
      <c r="I164" s="170">
        <f>ROUND(E164*H164,2)</f>
        <v>520</v>
      </c>
      <c r="J164" s="169">
        <v>0</v>
      </c>
      <c r="K164" s="170">
        <f>ROUND(E164*J164,2)</f>
        <v>0</v>
      </c>
      <c r="L164" s="170">
        <v>21</v>
      </c>
      <c r="M164" s="170">
        <f>G164*(1+L164/100)</f>
        <v>0</v>
      </c>
      <c r="N164" s="170">
        <v>2E-3</v>
      </c>
      <c r="O164" s="170">
        <f>ROUND(E164*N164,2)</f>
        <v>0</v>
      </c>
      <c r="P164" s="170">
        <v>0</v>
      </c>
      <c r="Q164" s="170">
        <f>ROUND(E164*P164,2)</f>
        <v>0</v>
      </c>
      <c r="R164" s="170"/>
      <c r="S164" s="170" t="s">
        <v>184</v>
      </c>
      <c r="T164" s="171" t="s">
        <v>143</v>
      </c>
      <c r="U164" s="157">
        <v>0</v>
      </c>
      <c r="V164" s="157">
        <f>ROUND(E164*U164,2)</f>
        <v>0</v>
      </c>
      <c r="W164" s="157"/>
      <c r="X164" s="157" t="s">
        <v>189</v>
      </c>
      <c r="Y164" s="148"/>
      <c r="Z164" s="148"/>
      <c r="AA164" s="148"/>
      <c r="AB164" s="148"/>
      <c r="AC164" s="148"/>
      <c r="AD164" s="148"/>
      <c r="AE164" s="148"/>
      <c r="AF164" s="148"/>
      <c r="AG164" s="148" t="s">
        <v>190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55"/>
      <c r="B165" s="156"/>
      <c r="C165" s="192" t="s">
        <v>415</v>
      </c>
      <c r="D165" s="190"/>
      <c r="E165" s="191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8"/>
      <c r="Z165" s="148"/>
      <c r="AA165" s="148"/>
      <c r="AB165" s="148"/>
      <c r="AC165" s="148"/>
      <c r="AD165" s="148"/>
      <c r="AE165" s="148"/>
      <c r="AF165" s="148"/>
      <c r="AG165" s="148" t="s">
        <v>164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55"/>
      <c r="B166" s="156"/>
      <c r="C166" s="193" t="s">
        <v>514</v>
      </c>
      <c r="D166" s="190"/>
      <c r="E166" s="191">
        <v>1.03</v>
      </c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8"/>
      <c r="Z166" s="148"/>
      <c r="AA166" s="148"/>
      <c r="AB166" s="148"/>
      <c r="AC166" s="148"/>
      <c r="AD166" s="148"/>
      <c r="AE166" s="148"/>
      <c r="AF166" s="148"/>
      <c r="AG166" s="148" t="s">
        <v>164</v>
      </c>
      <c r="AH166" s="148">
        <v>2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55"/>
      <c r="B167" s="156"/>
      <c r="C167" s="192" t="s">
        <v>437</v>
      </c>
      <c r="D167" s="190"/>
      <c r="E167" s="191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48"/>
      <c r="Z167" s="148"/>
      <c r="AA167" s="148"/>
      <c r="AB167" s="148"/>
      <c r="AC167" s="148"/>
      <c r="AD167" s="148"/>
      <c r="AE167" s="148"/>
      <c r="AF167" s="148"/>
      <c r="AG167" s="148" t="s">
        <v>164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55"/>
      <c r="B168" s="156"/>
      <c r="C168" s="188" t="s">
        <v>515</v>
      </c>
      <c r="D168" s="179"/>
      <c r="E168" s="180">
        <v>1</v>
      </c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48"/>
      <c r="Z168" s="148"/>
      <c r="AA168" s="148"/>
      <c r="AB168" s="148"/>
      <c r="AC168" s="148"/>
      <c r="AD168" s="148"/>
      <c r="AE168" s="148"/>
      <c r="AF168" s="148"/>
      <c r="AG168" s="148" t="s">
        <v>164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65">
        <v>43</v>
      </c>
      <c r="B169" s="166" t="s">
        <v>540</v>
      </c>
      <c r="C169" s="175" t="s">
        <v>541</v>
      </c>
      <c r="D169" s="167" t="s">
        <v>507</v>
      </c>
      <c r="E169" s="168">
        <v>1</v>
      </c>
      <c r="F169" s="169"/>
      <c r="G169" s="170">
        <f>ROUND(E169*F169,2)</f>
        <v>0</v>
      </c>
      <c r="H169" s="169">
        <v>560</v>
      </c>
      <c r="I169" s="170">
        <f>ROUND(E169*H169,2)</f>
        <v>560</v>
      </c>
      <c r="J169" s="169">
        <v>0</v>
      </c>
      <c r="K169" s="170">
        <f>ROUND(E169*J169,2)</f>
        <v>0</v>
      </c>
      <c r="L169" s="170">
        <v>21</v>
      </c>
      <c r="M169" s="170">
        <f>G169*(1+L169/100)</f>
        <v>0</v>
      </c>
      <c r="N169" s="170">
        <v>2E-3</v>
      </c>
      <c r="O169" s="170">
        <f>ROUND(E169*N169,2)</f>
        <v>0</v>
      </c>
      <c r="P169" s="170">
        <v>0</v>
      </c>
      <c r="Q169" s="170">
        <f>ROUND(E169*P169,2)</f>
        <v>0</v>
      </c>
      <c r="R169" s="170"/>
      <c r="S169" s="170" t="s">
        <v>184</v>
      </c>
      <c r="T169" s="171" t="s">
        <v>143</v>
      </c>
      <c r="U169" s="157">
        <v>0</v>
      </c>
      <c r="V169" s="157">
        <f>ROUND(E169*U169,2)</f>
        <v>0</v>
      </c>
      <c r="W169" s="157"/>
      <c r="X169" s="157" t="s">
        <v>189</v>
      </c>
      <c r="Y169" s="148"/>
      <c r="Z169" s="148"/>
      <c r="AA169" s="148"/>
      <c r="AB169" s="148"/>
      <c r="AC169" s="148"/>
      <c r="AD169" s="148"/>
      <c r="AE169" s="148"/>
      <c r="AF169" s="148"/>
      <c r="AG169" s="148" t="s">
        <v>190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55"/>
      <c r="B170" s="156"/>
      <c r="C170" s="192" t="s">
        <v>415</v>
      </c>
      <c r="D170" s="190"/>
      <c r="E170" s="191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8"/>
      <c r="Z170" s="148"/>
      <c r="AA170" s="148"/>
      <c r="AB170" s="148"/>
      <c r="AC170" s="148"/>
      <c r="AD170" s="148"/>
      <c r="AE170" s="148"/>
      <c r="AF170" s="148"/>
      <c r="AG170" s="148" t="s">
        <v>164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55"/>
      <c r="B171" s="156"/>
      <c r="C171" s="193" t="s">
        <v>514</v>
      </c>
      <c r="D171" s="190"/>
      <c r="E171" s="191">
        <v>1.03</v>
      </c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8"/>
      <c r="Z171" s="148"/>
      <c r="AA171" s="148"/>
      <c r="AB171" s="148"/>
      <c r="AC171" s="148"/>
      <c r="AD171" s="148"/>
      <c r="AE171" s="148"/>
      <c r="AF171" s="148"/>
      <c r="AG171" s="148" t="s">
        <v>164</v>
      </c>
      <c r="AH171" s="148">
        <v>2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55"/>
      <c r="B172" s="156"/>
      <c r="C172" s="192" t="s">
        <v>437</v>
      </c>
      <c r="D172" s="190"/>
      <c r="E172" s="191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48"/>
      <c r="Z172" s="148"/>
      <c r="AA172" s="148"/>
      <c r="AB172" s="148"/>
      <c r="AC172" s="148"/>
      <c r="AD172" s="148"/>
      <c r="AE172" s="148"/>
      <c r="AF172" s="148"/>
      <c r="AG172" s="148" t="s">
        <v>164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55"/>
      <c r="B173" s="156"/>
      <c r="C173" s="188" t="s">
        <v>515</v>
      </c>
      <c r="D173" s="179"/>
      <c r="E173" s="180">
        <v>1</v>
      </c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8"/>
      <c r="Z173" s="148"/>
      <c r="AA173" s="148"/>
      <c r="AB173" s="148"/>
      <c r="AC173" s="148"/>
      <c r="AD173" s="148"/>
      <c r="AE173" s="148"/>
      <c r="AF173" s="148"/>
      <c r="AG173" s="148" t="s">
        <v>164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65">
        <v>44</v>
      </c>
      <c r="B174" s="166" t="s">
        <v>542</v>
      </c>
      <c r="C174" s="175" t="s">
        <v>543</v>
      </c>
      <c r="D174" s="167" t="s">
        <v>507</v>
      </c>
      <c r="E174" s="168">
        <v>2</v>
      </c>
      <c r="F174" s="169"/>
      <c r="G174" s="170">
        <f>ROUND(E174*F174,2)</f>
        <v>0</v>
      </c>
      <c r="H174" s="169">
        <v>520</v>
      </c>
      <c r="I174" s="170">
        <f>ROUND(E174*H174,2)</f>
        <v>1040</v>
      </c>
      <c r="J174" s="169">
        <v>0</v>
      </c>
      <c r="K174" s="170">
        <f>ROUND(E174*J174,2)</f>
        <v>0</v>
      </c>
      <c r="L174" s="170">
        <v>21</v>
      </c>
      <c r="M174" s="170">
        <f>G174*(1+L174/100)</f>
        <v>0</v>
      </c>
      <c r="N174" s="170">
        <v>2E-3</v>
      </c>
      <c r="O174" s="170">
        <f>ROUND(E174*N174,2)</f>
        <v>0</v>
      </c>
      <c r="P174" s="170">
        <v>0</v>
      </c>
      <c r="Q174" s="170">
        <f>ROUND(E174*P174,2)</f>
        <v>0</v>
      </c>
      <c r="R174" s="170"/>
      <c r="S174" s="170" t="s">
        <v>184</v>
      </c>
      <c r="T174" s="171" t="s">
        <v>143</v>
      </c>
      <c r="U174" s="157">
        <v>0</v>
      </c>
      <c r="V174" s="157">
        <f>ROUND(E174*U174,2)</f>
        <v>0</v>
      </c>
      <c r="W174" s="157"/>
      <c r="X174" s="157" t="s">
        <v>189</v>
      </c>
      <c r="Y174" s="148"/>
      <c r="Z174" s="148"/>
      <c r="AA174" s="148"/>
      <c r="AB174" s="148"/>
      <c r="AC174" s="148"/>
      <c r="AD174" s="148"/>
      <c r="AE174" s="148"/>
      <c r="AF174" s="148"/>
      <c r="AG174" s="148" t="s">
        <v>190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55"/>
      <c r="B175" s="156"/>
      <c r="C175" s="192" t="s">
        <v>415</v>
      </c>
      <c r="D175" s="190"/>
      <c r="E175" s="191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8"/>
      <c r="Z175" s="148"/>
      <c r="AA175" s="148"/>
      <c r="AB175" s="148"/>
      <c r="AC175" s="148"/>
      <c r="AD175" s="148"/>
      <c r="AE175" s="148"/>
      <c r="AF175" s="148"/>
      <c r="AG175" s="148" t="s">
        <v>164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55"/>
      <c r="B176" s="156"/>
      <c r="C176" s="193" t="s">
        <v>518</v>
      </c>
      <c r="D176" s="190"/>
      <c r="E176" s="191">
        <v>2.06</v>
      </c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8"/>
      <c r="Z176" s="148"/>
      <c r="AA176" s="148"/>
      <c r="AB176" s="148"/>
      <c r="AC176" s="148"/>
      <c r="AD176" s="148"/>
      <c r="AE176" s="148"/>
      <c r="AF176" s="148"/>
      <c r="AG176" s="148" t="s">
        <v>164</v>
      </c>
      <c r="AH176" s="148">
        <v>2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55"/>
      <c r="B177" s="156"/>
      <c r="C177" s="192" t="s">
        <v>437</v>
      </c>
      <c r="D177" s="190"/>
      <c r="E177" s="191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8"/>
      <c r="Z177" s="148"/>
      <c r="AA177" s="148"/>
      <c r="AB177" s="148"/>
      <c r="AC177" s="148"/>
      <c r="AD177" s="148"/>
      <c r="AE177" s="148"/>
      <c r="AF177" s="148"/>
      <c r="AG177" s="148" t="s">
        <v>164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55"/>
      <c r="B178" s="156"/>
      <c r="C178" s="188" t="s">
        <v>519</v>
      </c>
      <c r="D178" s="179"/>
      <c r="E178" s="180">
        <v>2</v>
      </c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48"/>
      <c r="Z178" s="148"/>
      <c r="AA178" s="148"/>
      <c r="AB178" s="148"/>
      <c r="AC178" s="148"/>
      <c r="AD178" s="148"/>
      <c r="AE178" s="148"/>
      <c r="AF178" s="148"/>
      <c r="AG178" s="148" t="s">
        <v>164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65">
        <v>45</v>
      </c>
      <c r="B179" s="166" t="s">
        <v>544</v>
      </c>
      <c r="C179" s="175" t="s">
        <v>545</v>
      </c>
      <c r="D179" s="167" t="s">
        <v>507</v>
      </c>
      <c r="E179" s="168">
        <v>4</v>
      </c>
      <c r="F179" s="169"/>
      <c r="G179" s="170">
        <f>ROUND(E179*F179,2)</f>
        <v>0</v>
      </c>
      <c r="H179" s="169">
        <v>650</v>
      </c>
      <c r="I179" s="170">
        <f>ROUND(E179*H179,2)</f>
        <v>2600</v>
      </c>
      <c r="J179" s="169">
        <v>0</v>
      </c>
      <c r="K179" s="170">
        <f>ROUND(E179*J179,2)</f>
        <v>0</v>
      </c>
      <c r="L179" s="170">
        <v>21</v>
      </c>
      <c r="M179" s="170">
        <f>G179*(1+L179/100)</f>
        <v>0</v>
      </c>
      <c r="N179" s="170">
        <v>2E-3</v>
      </c>
      <c r="O179" s="170">
        <f>ROUND(E179*N179,2)</f>
        <v>0.01</v>
      </c>
      <c r="P179" s="170">
        <v>0</v>
      </c>
      <c r="Q179" s="170">
        <f>ROUND(E179*P179,2)</f>
        <v>0</v>
      </c>
      <c r="R179" s="170"/>
      <c r="S179" s="170" t="s">
        <v>184</v>
      </c>
      <c r="T179" s="171" t="s">
        <v>143</v>
      </c>
      <c r="U179" s="157">
        <v>0</v>
      </c>
      <c r="V179" s="157">
        <f>ROUND(E179*U179,2)</f>
        <v>0</v>
      </c>
      <c r="W179" s="157"/>
      <c r="X179" s="157" t="s">
        <v>189</v>
      </c>
      <c r="Y179" s="148"/>
      <c r="Z179" s="148"/>
      <c r="AA179" s="148"/>
      <c r="AB179" s="148"/>
      <c r="AC179" s="148"/>
      <c r="AD179" s="148"/>
      <c r="AE179" s="148"/>
      <c r="AF179" s="148"/>
      <c r="AG179" s="148" t="s">
        <v>190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55"/>
      <c r="B180" s="156"/>
      <c r="C180" s="192" t="s">
        <v>415</v>
      </c>
      <c r="D180" s="190"/>
      <c r="E180" s="191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48"/>
      <c r="Z180" s="148"/>
      <c r="AA180" s="148"/>
      <c r="AB180" s="148"/>
      <c r="AC180" s="148"/>
      <c r="AD180" s="148"/>
      <c r="AE180" s="148"/>
      <c r="AF180" s="148"/>
      <c r="AG180" s="148" t="s">
        <v>164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55"/>
      <c r="B181" s="156"/>
      <c r="C181" s="193" t="s">
        <v>546</v>
      </c>
      <c r="D181" s="190"/>
      <c r="E181" s="191">
        <v>4.12</v>
      </c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8"/>
      <c r="Z181" s="148"/>
      <c r="AA181" s="148"/>
      <c r="AB181" s="148"/>
      <c r="AC181" s="148"/>
      <c r="AD181" s="148"/>
      <c r="AE181" s="148"/>
      <c r="AF181" s="148"/>
      <c r="AG181" s="148" t="s">
        <v>164</v>
      </c>
      <c r="AH181" s="148">
        <v>2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55"/>
      <c r="B182" s="156"/>
      <c r="C182" s="192" t="s">
        <v>437</v>
      </c>
      <c r="D182" s="190"/>
      <c r="E182" s="191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48"/>
      <c r="Z182" s="148"/>
      <c r="AA182" s="148"/>
      <c r="AB182" s="148"/>
      <c r="AC182" s="148"/>
      <c r="AD182" s="148"/>
      <c r="AE182" s="148"/>
      <c r="AF182" s="148"/>
      <c r="AG182" s="148" t="s">
        <v>164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55"/>
      <c r="B183" s="156"/>
      <c r="C183" s="188" t="s">
        <v>547</v>
      </c>
      <c r="D183" s="179"/>
      <c r="E183" s="180">
        <v>4</v>
      </c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8"/>
      <c r="Z183" s="148"/>
      <c r="AA183" s="148"/>
      <c r="AB183" s="148"/>
      <c r="AC183" s="148"/>
      <c r="AD183" s="148"/>
      <c r="AE183" s="148"/>
      <c r="AF183" s="148"/>
      <c r="AG183" s="148" t="s">
        <v>164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65">
        <v>46</v>
      </c>
      <c r="B184" s="166" t="s">
        <v>548</v>
      </c>
      <c r="C184" s="175" t="s">
        <v>549</v>
      </c>
      <c r="D184" s="167" t="s">
        <v>507</v>
      </c>
      <c r="E184" s="168">
        <v>3</v>
      </c>
      <c r="F184" s="169"/>
      <c r="G184" s="170">
        <f>ROUND(E184*F184,2)</f>
        <v>0</v>
      </c>
      <c r="H184" s="169">
        <v>490</v>
      </c>
      <c r="I184" s="170">
        <f>ROUND(E184*H184,2)</f>
        <v>1470</v>
      </c>
      <c r="J184" s="169">
        <v>0</v>
      </c>
      <c r="K184" s="170">
        <f>ROUND(E184*J184,2)</f>
        <v>0</v>
      </c>
      <c r="L184" s="170">
        <v>21</v>
      </c>
      <c r="M184" s="170">
        <f>G184*(1+L184/100)</f>
        <v>0</v>
      </c>
      <c r="N184" s="170">
        <v>2E-3</v>
      </c>
      <c r="O184" s="170">
        <f>ROUND(E184*N184,2)</f>
        <v>0.01</v>
      </c>
      <c r="P184" s="170">
        <v>0</v>
      </c>
      <c r="Q184" s="170">
        <f>ROUND(E184*P184,2)</f>
        <v>0</v>
      </c>
      <c r="R184" s="170"/>
      <c r="S184" s="170" t="s">
        <v>184</v>
      </c>
      <c r="T184" s="171" t="s">
        <v>143</v>
      </c>
      <c r="U184" s="157">
        <v>0</v>
      </c>
      <c r="V184" s="157">
        <f>ROUND(E184*U184,2)</f>
        <v>0</v>
      </c>
      <c r="W184" s="157"/>
      <c r="X184" s="157" t="s">
        <v>189</v>
      </c>
      <c r="Y184" s="148"/>
      <c r="Z184" s="148"/>
      <c r="AA184" s="148"/>
      <c r="AB184" s="148"/>
      <c r="AC184" s="148"/>
      <c r="AD184" s="148"/>
      <c r="AE184" s="148"/>
      <c r="AF184" s="148"/>
      <c r="AG184" s="148" t="s">
        <v>190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55"/>
      <c r="B185" s="156"/>
      <c r="C185" s="192" t="s">
        <v>415</v>
      </c>
      <c r="D185" s="190"/>
      <c r="E185" s="191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8"/>
      <c r="Z185" s="148"/>
      <c r="AA185" s="148"/>
      <c r="AB185" s="148"/>
      <c r="AC185" s="148"/>
      <c r="AD185" s="148"/>
      <c r="AE185" s="148"/>
      <c r="AF185" s="148"/>
      <c r="AG185" s="148" t="s">
        <v>164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55"/>
      <c r="B186" s="156"/>
      <c r="C186" s="193" t="s">
        <v>508</v>
      </c>
      <c r="D186" s="190"/>
      <c r="E186" s="191">
        <v>3.09</v>
      </c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48"/>
      <c r="Z186" s="148"/>
      <c r="AA186" s="148"/>
      <c r="AB186" s="148"/>
      <c r="AC186" s="148"/>
      <c r="AD186" s="148"/>
      <c r="AE186" s="148"/>
      <c r="AF186" s="148"/>
      <c r="AG186" s="148" t="s">
        <v>164</v>
      </c>
      <c r="AH186" s="148">
        <v>2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55"/>
      <c r="B187" s="156"/>
      <c r="C187" s="192" t="s">
        <v>437</v>
      </c>
      <c r="D187" s="190"/>
      <c r="E187" s="191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48"/>
      <c r="Z187" s="148"/>
      <c r="AA187" s="148"/>
      <c r="AB187" s="148"/>
      <c r="AC187" s="148"/>
      <c r="AD187" s="148"/>
      <c r="AE187" s="148"/>
      <c r="AF187" s="148"/>
      <c r="AG187" s="148" t="s">
        <v>164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55"/>
      <c r="B188" s="156"/>
      <c r="C188" s="188" t="s">
        <v>509</v>
      </c>
      <c r="D188" s="179"/>
      <c r="E188" s="180">
        <v>3</v>
      </c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48"/>
      <c r="Z188" s="148"/>
      <c r="AA188" s="148"/>
      <c r="AB188" s="148"/>
      <c r="AC188" s="148"/>
      <c r="AD188" s="148"/>
      <c r="AE188" s="148"/>
      <c r="AF188" s="148"/>
      <c r="AG188" s="148" t="s">
        <v>164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65">
        <v>47</v>
      </c>
      <c r="B189" s="166" t="s">
        <v>550</v>
      </c>
      <c r="C189" s="175" t="s">
        <v>551</v>
      </c>
      <c r="D189" s="167" t="s">
        <v>507</v>
      </c>
      <c r="E189" s="168">
        <v>3</v>
      </c>
      <c r="F189" s="169"/>
      <c r="G189" s="170">
        <f>ROUND(E189*F189,2)</f>
        <v>0</v>
      </c>
      <c r="H189" s="169">
        <v>490</v>
      </c>
      <c r="I189" s="170">
        <f>ROUND(E189*H189,2)</f>
        <v>1470</v>
      </c>
      <c r="J189" s="169">
        <v>0</v>
      </c>
      <c r="K189" s="170">
        <f>ROUND(E189*J189,2)</f>
        <v>0</v>
      </c>
      <c r="L189" s="170">
        <v>21</v>
      </c>
      <c r="M189" s="170">
        <f>G189*(1+L189/100)</f>
        <v>0</v>
      </c>
      <c r="N189" s="170">
        <v>2E-3</v>
      </c>
      <c r="O189" s="170">
        <f>ROUND(E189*N189,2)</f>
        <v>0.01</v>
      </c>
      <c r="P189" s="170">
        <v>0</v>
      </c>
      <c r="Q189" s="170">
        <f>ROUND(E189*P189,2)</f>
        <v>0</v>
      </c>
      <c r="R189" s="170"/>
      <c r="S189" s="170" t="s">
        <v>184</v>
      </c>
      <c r="T189" s="171" t="s">
        <v>143</v>
      </c>
      <c r="U189" s="157">
        <v>0</v>
      </c>
      <c r="V189" s="157">
        <f>ROUND(E189*U189,2)</f>
        <v>0</v>
      </c>
      <c r="W189" s="157"/>
      <c r="X189" s="157" t="s">
        <v>189</v>
      </c>
      <c r="Y189" s="148"/>
      <c r="Z189" s="148"/>
      <c r="AA189" s="148"/>
      <c r="AB189" s="148"/>
      <c r="AC189" s="148"/>
      <c r="AD189" s="148"/>
      <c r="AE189" s="148"/>
      <c r="AF189" s="148"/>
      <c r="AG189" s="148" t="s">
        <v>190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55"/>
      <c r="B190" s="156"/>
      <c r="C190" s="192" t="s">
        <v>415</v>
      </c>
      <c r="D190" s="190"/>
      <c r="E190" s="191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48"/>
      <c r="Z190" s="148"/>
      <c r="AA190" s="148"/>
      <c r="AB190" s="148"/>
      <c r="AC190" s="148"/>
      <c r="AD190" s="148"/>
      <c r="AE190" s="148"/>
      <c r="AF190" s="148"/>
      <c r="AG190" s="148" t="s">
        <v>164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55"/>
      <c r="B191" s="156"/>
      <c r="C191" s="193" t="s">
        <v>508</v>
      </c>
      <c r="D191" s="190"/>
      <c r="E191" s="191">
        <v>3.09</v>
      </c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48"/>
      <c r="Z191" s="148"/>
      <c r="AA191" s="148"/>
      <c r="AB191" s="148"/>
      <c r="AC191" s="148"/>
      <c r="AD191" s="148"/>
      <c r="AE191" s="148"/>
      <c r="AF191" s="148"/>
      <c r="AG191" s="148" t="s">
        <v>164</v>
      </c>
      <c r="AH191" s="148">
        <v>2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55"/>
      <c r="B192" s="156"/>
      <c r="C192" s="192" t="s">
        <v>437</v>
      </c>
      <c r="D192" s="190"/>
      <c r="E192" s="191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48"/>
      <c r="Z192" s="148"/>
      <c r="AA192" s="148"/>
      <c r="AB192" s="148"/>
      <c r="AC192" s="148"/>
      <c r="AD192" s="148"/>
      <c r="AE192" s="148"/>
      <c r="AF192" s="148"/>
      <c r="AG192" s="148" t="s">
        <v>164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55"/>
      <c r="B193" s="156"/>
      <c r="C193" s="188" t="s">
        <v>509</v>
      </c>
      <c r="D193" s="179"/>
      <c r="E193" s="180">
        <v>3</v>
      </c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48"/>
      <c r="Z193" s="148"/>
      <c r="AA193" s="148"/>
      <c r="AB193" s="148"/>
      <c r="AC193" s="148"/>
      <c r="AD193" s="148"/>
      <c r="AE193" s="148"/>
      <c r="AF193" s="148"/>
      <c r="AG193" s="148" t="s">
        <v>164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ht="22.5" outlineLevel="1" x14ac:dyDescent="0.2">
      <c r="A194" s="165">
        <v>48</v>
      </c>
      <c r="B194" s="166" t="s">
        <v>552</v>
      </c>
      <c r="C194" s="175" t="s">
        <v>553</v>
      </c>
      <c r="D194" s="167" t="s">
        <v>507</v>
      </c>
      <c r="E194" s="168">
        <v>4</v>
      </c>
      <c r="F194" s="169"/>
      <c r="G194" s="170">
        <f>ROUND(E194*F194,2)</f>
        <v>0</v>
      </c>
      <c r="H194" s="169">
        <v>350</v>
      </c>
      <c r="I194" s="170">
        <f>ROUND(E194*H194,2)</f>
        <v>1400</v>
      </c>
      <c r="J194" s="169">
        <v>0</v>
      </c>
      <c r="K194" s="170">
        <f>ROUND(E194*J194,2)</f>
        <v>0</v>
      </c>
      <c r="L194" s="170">
        <v>21</v>
      </c>
      <c r="M194" s="170">
        <f>G194*(1+L194/100)</f>
        <v>0</v>
      </c>
      <c r="N194" s="170">
        <v>2E-3</v>
      </c>
      <c r="O194" s="170">
        <f>ROUND(E194*N194,2)</f>
        <v>0.01</v>
      </c>
      <c r="P194" s="170">
        <v>0</v>
      </c>
      <c r="Q194" s="170">
        <f>ROUND(E194*P194,2)</f>
        <v>0</v>
      </c>
      <c r="R194" s="170"/>
      <c r="S194" s="170" t="s">
        <v>184</v>
      </c>
      <c r="T194" s="171" t="s">
        <v>143</v>
      </c>
      <c r="U194" s="157">
        <v>0</v>
      </c>
      <c r="V194" s="157">
        <f>ROUND(E194*U194,2)</f>
        <v>0</v>
      </c>
      <c r="W194" s="157"/>
      <c r="X194" s="157" t="s">
        <v>189</v>
      </c>
      <c r="Y194" s="148"/>
      <c r="Z194" s="148"/>
      <c r="AA194" s="148"/>
      <c r="AB194" s="148"/>
      <c r="AC194" s="148"/>
      <c r="AD194" s="148"/>
      <c r="AE194" s="148"/>
      <c r="AF194" s="148"/>
      <c r="AG194" s="148" t="s">
        <v>190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55"/>
      <c r="B195" s="156"/>
      <c r="C195" s="192" t="s">
        <v>415</v>
      </c>
      <c r="D195" s="190"/>
      <c r="E195" s="191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48"/>
      <c r="Z195" s="148"/>
      <c r="AA195" s="148"/>
      <c r="AB195" s="148"/>
      <c r="AC195" s="148"/>
      <c r="AD195" s="148"/>
      <c r="AE195" s="148"/>
      <c r="AF195" s="148"/>
      <c r="AG195" s="148" t="s">
        <v>164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55"/>
      <c r="B196" s="156"/>
      <c r="C196" s="193" t="s">
        <v>546</v>
      </c>
      <c r="D196" s="190"/>
      <c r="E196" s="191">
        <v>4.12</v>
      </c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8"/>
      <c r="Z196" s="148"/>
      <c r="AA196" s="148"/>
      <c r="AB196" s="148"/>
      <c r="AC196" s="148"/>
      <c r="AD196" s="148"/>
      <c r="AE196" s="148"/>
      <c r="AF196" s="148"/>
      <c r="AG196" s="148" t="s">
        <v>164</v>
      </c>
      <c r="AH196" s="148">
        <v>2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55"/>
      <c r="B197" s="156"/>
      <c r="C197" s="192" t="s">
        <v>437</v>
      </c>
      <c r="D197" s="190"/>
      <c r="E197" s="191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48"/>
      <c r="Z197" s="148"/>
      <c r="AA197" s="148"/>
      <c r="AB197" s="148"/>
      <c r="AC197" s="148"/>
      <c r="AD197" s="148"/>
      <c r="AE197" s="148"/>
      <c r="AF197" s="148"/>
      <c r="AG197" s="148" t="s">
        <v>164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55"/>
      <c r="B198" s="156"/>
      <c r="C198" s="188" t="s">
        <v>547</v>
      </c>
      <c r="D198" s="179"/>
      <c r="E198" s="180">
        <v>4</v>
      </c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48"/>
      <c r="Z198" s="148"/>
      <c r="AA198" s="148"/>
      <c r="AB198" s="148"/>
      <c r="AC198" s="148"/>
      <c r="AD198" s="148"/>
      <c r="AE198" s="148"/>
      <c r="AF198" s="148"/>
      <c r="AG198" s="148" t="s">
        <v>164</v>
      </c>
      <c r="AH198" s="148">
        <v>0</v>
      </c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65">
        <v>49</v>
      </c>
      <c r="B199" s="166" t="s">
        <v>554</v>
      </c>
      <c r="C199" s="175" t="s">
        <v>555</v>
      </c>
      <c r="D199" s="167" t="s">
        <v>507</v>
      </c>
      <c r="E199" s="168">
        <v>5</v>
      </c>
      <c r="F199" s="169"/>
      <c r="G199" s="170">
        <f>ROUND(E199*F199,2)</f>
        <v>0</v>
      </c>
      <c r="H199" s="169">
        <v>250</v>
      </c>
      <c r="I199" s="170">
        <f>ROUND(E199*H199,2)</f>
        <v>1250</v>
      </c>
      <c r="J199" s="169">
        <v>0</v>
      </c>
      <c r="K199" s="170">
        <f>ROUND(E199*J199,2)</f>
        <v>0</v>
      </c>
      <c r="L199" s="170">
        <v>21</v>
      </c>
      <c r="M199" s="170">
        <f>G199*(1+L199/100)</f>
        <v>0</v>
      </c>
      <c r="N199" s="170">
        <v>2E-3</v>
      </c>
      <c r="O199" s="170">
        <f>ROUND(E199*N199,2)</f>
        <v>0.01</v>
      </c>
      <c r="P199" s="170">
        <v>0</v>
      </c>
      <c r="Q199" s="170">
        <f>ROUND(E199*P199,2)</f>
        <v>0</v>
      </c>
      <c r="R199" s="170"/>
      <c r="S199" s="170" t="s">
        <v>184</v>
      </c>
      <c r="T199" s="171" t="s">
        <v>143</v>
      </c>
      <c r="U199" s="157">
        <v>0</v>
      </c>
      <c r="V199" s="157">
        <f>ROUND(E199*U199,2)</f>
        <v>0</v>
      </c>
      <c r="W199" s="157"/>
      <c r="X199" s="157" t="s">
        <v>189</v>
      </c>
      <c r="Y199" s="148"/>
      <c r="Z199" s="148"/>
      <c r="AA199" s="148"/>
      <c r="AB199" s="148"/>
      <c r="AC199" s="148"/>
      <c r="AD199" s="148"/>
      <c r="AE199" s="148"/>
      <c r="AF199" s="148"/>
      <c r="AG199" s="148" t="s">
        <v>190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55"/>
      <c r="B200" s="156"/>
      <c r="C200" s="192" t="s">
        <v>415</v>
      </c>
      <c r="D200" s="190"/>
      <c r="E200" s="191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8"/>
      <c r="Z200" s="148"/>
      <c r="AA200" s="148"/>
      <c r="AB200" s="148"/>
      <c r="AC200" s="148"/>
      <c r="AD200" s="148"/>
      <c r="AE200" s="148"/>
      <c r="AF200" s="148"/>
      <c r="AG200" s="148" t="s">
        <v>164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55"/>
      <c r="B201" s="156"/>
      <c r="C201" s="193" t="s">
        <v>526</v>
      </c>
      <c r="D201" s="190"/>
      <c r="E201" s="191">
        <v>5.15</v>
      </c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48"/>
      <c r="Z201" s="148"/>
      <c r="AA201" s="148"/>
      <c r="AB201" s="148"/>
      <c r="AC201" s="148"/>
      <c r="AD201" s="148"/>
      <c r="AE201" s="148"/>
      <c r="AF201" s="148"/>
      <c r="AG201" s="148" t="s">
        <v>164</v>
      </c>
      <c r="AH201" s="148">
        <v>2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55"/>
      <c r="B202" s="156"/>
      <c r="C202" s="192" t="s">
        <v>437</v>
      </c>
      <c r="D202" s="190"/>
      <c r="E202" s="191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48"/>
      <c r="Z202" s="148"/>
      <c r="AA202" s="148"/>
      <c r="AB202" s="148"/>
      <c r="AC202" s="148"/>
      <c r="AD202" s="148"/>
      <c r="AE202" s="148"/>
      <c r="AF202" s="148"/>
      <c r="AG202" s="148" t="s">
        <v>164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55"/>
      <c r="B203" s="156"/>
      <c r="C203" s="188" t="s">
        <v>527</v>
      </c>
      <c r="D203" s="179"/>
      <c r="E203" s="180">
        <v>5</v>
      </c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8"/>
      <c r="Z203" s="148"/>
      <c r="AA203" s="148"/>
      <c r="AB203" s="148"/>
      <c r="AC203" s="148"/>
      <c r="AD203" s="148"/>
      <c r="AE203" s="148"/>
      <c r="AF203" s="148"/>
      <c r="AG203" s="148" t="s">
        <v>164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ht="22.5" outlineLevel="1" x14ac:dyDescent="0.2">
      <c r="A204" s="165">
        <v>50</v>
      </c>
      <c r="B204" s="166" t="s">
        <v>556</v>
      </c>
      <c r="C204" s="175" t="s">
        <v>557</v>
      </c>
      <c r="D204" s="167" t="s">
        <v>507</v>
      </c>
      <c r="E204" s="168">
        <v>5</v>
      </c>
      <c r="F204" s="169"/>
      <c r="G204" s="170">
        <f>ROUND(E204*F204,2)</f>
        <v>0</v>
      </c>
      <c r="H204" s="169">
        <v>250</v>
      </c>
      <c r="I204" s="170">
        <f>ROUND(E204*H204,2)</f>
        <v>1250</v>
      </c>
      <c r="J204" s="169">
        <v>0</v>
      </c>
      <c r="K204" s="170">
        <f>ROUND(E204*J204,2)</f>
        <v>0</v>
      </c>
      <c r="L204" s="170">
        <v>21</v>
      </c>
      <c r="M204" s="170">
        <f>G204*(1+L204/100)</f>
        <v>0</v>
      </c>
      <c r="N204" s="170">
        <v>2E-3</v>
      </c>
      <c r="O204" s="170">
        <f>ROUND(E204*N204,2)</f>
        <v>0.01</v>
      </c>
      <c r="P204" s="170">
        <v>0</v>
      </c>
      <c r="Q204" s="170">
        <f>ROUND(E204*P204,2)</f>
        <v>0</v>
      </c>
      <c r="R204" s="170"/>
      <c r="S204" s="170" t="s">
        <v>184</v>
      </c>
      <c r="T204" s="171" t="s">
        <v>143</v>
      </c>
      <c r="U204" s="157">
        <v>0</v>
      </c>
      <c r="V204" s="157">
        <f>ROUND(E204*U204,2)</f>
        <v>0</v>
      </c>
      <c r="W204" s="157"/>
      <c r="X204" s="157" t="s">
        <v>189</v>
      </c>
      <c r="Y204" s="148"/>
      <c r="Z204" s="148"/>
      <c r="AA204" s="148"/>
      <c r="AB204" s="148"/>
      <c r="AC204" s="148"/>
      <c r="AD204" s="148"/>
      <c r="AE204" s="148"/>
      <c r="AF204" s="148"/>
      <c r="AG204" s="148" t="s">
        <v>190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55"/>
      <c r="B205" s="156"/>
      <c r="C205" s="192" t="s">
        <v>415</v>
      </c>
      <c r="D205" s="190"/>
      <c r="E205" s="191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48"/>
      <c r="Z205" s="148"/>
      <c r="AA205" s="148"/>
      <c r="AB205" s="148"/>
      <c r="AC205" s="148"/>
      <c r="AD205" s="148"/>
      <c r="AE205" s="148"/>
      <c r="AF205" s="148"/>
      <c r="AG205" s="148" t="s">
        <v>164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55"/>
      <c r="B206" s="156"/>
      <c r="C206" s="193" t="s">
        <v>526</v>
      </c>
      <c r="D206" s="190"/>
      <c r="E206" s="191">
        <v>5.15</v>
      </c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48"/>
      <c r="Z206" s="148"/>
      <c r="AA206" s="148"/>
      <c r="AB206" s="148"/>
      <c r="AC206" s="148"/>
      <c r="AD206" s="148"/>
      <c r="AE206" s="148"/>
      <c r="AF206" s="148"/>
      <c r="AG206" s="148" t="s">
        <v>164</v>
      </c>
      <c r="AH206" s="148">
        <v>2</v>
      </c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55"/>
      <c r="B207" s="156"/>
      <c r="C207" s="192" t="s">
        <v>437</v>
      </c>
      <c r="D207" s="190"/>
      <c r="E207" s="191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48"/>
      <c r="Z207" s="148"/>
      <c r="AA207" s="148"/>
      <c r="AB207" s="148"/>
      <c r="AC207" s="148"/>
      <c r="AD207" s="148"/>
      <c r="AE207" s="148"/>
      <c r="AF207" s="148"/>
      <c r="AG207" s="148" t="s">
        <v>164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55"/>
      <c r="B208" s="156"/>
      <c r="C208" s="188" t="s">
        <v>527</v>
      </c>
      <c r="D208" s="179"/>
      <c r="E208" s="180">
        <v>5</v>
      </c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48"/>
      <c r="Z208" s="148"/>
      <c r="AA208" s="148"/>
      <c r="AB208" s="148"/>
      <c r="AC208" s="148"/>
      <c r="AD208" s="148"/>
      <c r="AE208" s="148"/>
      <c r="AF208" s="148"/>
      <c r="AG208" s="148" t="s">
        <v>164</v>
      </c>
      <c r="AH208" s="148">
        <v>0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65">
        <v>51</v>
      </c>
      <c r="B209" s="166" t="s">
        <v>558</v>
      </c>
      <c r="C209" s="175" t="s">
        <v>559</v>
      </c>
      <c r="D209" s="167" t="s">
        <v>507</v>
      </c>
      <c r="E209" s="168">
        <v>2</v>
      </c>
      <c r="F209" s="169"/>
      <c r="G209" s="170">
        <f>ROUND(E209*F209,2)</f>
        <v>0</v>
      </c>
      <c r="H209" s="169">
        <v>250</v>
      </c>
      <c r="I209" s="170">
        <f>ROUND(E209*H209,2)</f>
        <v>500</v>
      </c>
      <c r="J209" s="169">
        <v>0</v>
      </c>
      <c r="K209" s="170">
        <f>ROUND(E209*J209,2)</f>
        <v>0</v>
      </c>
      <c r="L209" s="170">
        <v>21</v>
      </c>
      <c r="M209" s="170">
        <f>G209*(1+L209/100)</f>
        <v>0</v>
      </c>
      <c r="N209" s="170">
        <v>2E-3</v>
      </c>
      <c r="O209" s="170">
        <f>ROUND(E209*N209,2)</f>
        <v>0</v>
      </c>
      <c r="P209" s="170">
        <v>0</v>
      </c>
      <c r="Q209" s="170">
        <f>ROUND(E209*P209,2)</f>
        <v>0</v>
      </c>
      <c r="R209" s="170"/>
      <c r="S209" s="170" t="s">
        <v>184</v>
      </c>
      <c r="T209" s="171" t="s">
        <v>143</v>
      </c>
      <c r="U209" s="157">
        <v>0</v>
      </c>
      <c r="V209" s="157">
        <f>ROUND(E209*U209,2)</f>
        <v>0</v>
      </c>
      <c r="W209" s="157"/>
      <c r="X209" s="157" t="s">
        <v>189</v>
      </c>
      <c r="Y209" s="148"/>
      <c r="Z209" s="148"/>
      <c r="AA209" s="148"/>
      <c r="AB209" s="148"/>
      <c r="AC209" s="148"/>
      <c r="AD209" s="148"/>
      <c r="AE209" s="148"/>
      <c r="AF209" s="148"/>
      <c r="AG209" s="148" t="s">
        <v>190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55"/>
      <c r="B210" s="156"/>
      <c r="C210" s="192" t="s">
        <v>415</v>
      </c>
      <c r="D210" s="190"/>
      <c r="E210" s="191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48"/>
      <c r="Z210" s="148"/>
      <c r="AA210" s="148"/>
      <c r="AB210" s="148"/>
      <c r="AC210" s="148"/>
      <c r="AD210" s="148"/>
      <c r="AE210" s="148"/>
      <c r="AF210" s="148"/>
      <c r="AG210" s="148" t="s">
        <v>164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55"/>
      <c r="B211" s="156"/>
      <c r="C211" s="193" t="s">
        <v>518</v>
      </c>
      <c r="D211" s="190"/>
      <c r="E211" s="191">
        <v>2.06</v>
      </c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48"/>
      <c r="Z211" s="148"/>
      <c r="AA211" s="148"/>
      <c r="AB211" s="148"/>
      <c r="AC211" s="148"/>
      <c r="AD211" s="148"/>
      <c r="AE211" s="148"/>
      <c r="AF211" s="148"/>
      <c r="AG211" s="148" t="s">
        <v>164</v>
      </c>
      <c r="AH211" s="148">
        <v>2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55"/>
      <c r="B212" s="156"/>
      <c r="C212" s="192" t="s">
        <v>437</v>
      </c>
      <c r="D212" s="190"/>
      <c r="E212" s="191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48"/>
      <c r="Z212" s="148"/>
      <c r="AA212" s="148"/>
      <c r="AB212" s="148"/>
      <c r="AC212" s="148"/>
      <c r="AD212" s="148"/>
      <c r="AE212" s="148"/>
      <c r="AF212" s="148"/>
      <c r="AG212" s="148" t="s">
        <v>164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55"/>
      <c r="B213" s="156"/>
      <c r="C213" s="188" t="s">
        <v>519</v>
      </c>
      <c r="D213" s="179"/>
      <c r="E213" s="180">
        <v>2</v>
      </c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48"/>
      <c r="Z213" s="148"/>
      <c r="AA213" s="148"/>
      <c r="AB213" s="148"/>
      <c r="AC213" s="148"/>
      <c r="AD213" s="148"/>
      <c r="AE213" s="148"/>
      <c r="AF213" s="148"/>
      <c r="AG213" s="148" t="s">
        <v>164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65">
        <v>52</v>
      </c>
      <c r="B214" s="166" t="s">
        <v>560</v>
      </c>
      <c r="C214" s="175" t="s">
        <v>561</v>
      </c>
      <c r="D214" s="167" t="s">
        <v>507</v>
      </c>
      <c r="E214" s="168">
        <v>3</v>
      </c>
      <c r="F214" s="169"/>
      <c r="G214" s="170">
        <f>ROUND(E214*F214,2)</f>
        <v>0</v>
      </c>
      <c r="H214" s="169">
        <v>290</v>
      </c>
      <c r="I214" s="170">
        <f>ROUND(E214*H214,2)</f>
        <v>870</v>
      </c>
      <c r="J214" s="169">
        <v>0</v>
      </c>
      <c r="K214" s="170">
        <f>ROUND(E214*J214,2)</f>
        <v>0</v>
      </c>
      <c r="L214" s="170">
        <v>21</v>
      </c>
      <c r="M214" s="170">
        <f>G214*(1+L214/100)</f>
        <v>0</v>
      </c>
      <c r="N214" s="170">
        <v>2E-3</v>
      </c>
      <c r="O214" s="170">
        <f>ROUND(E214*N214,2)</f>
        <v>0.01</v>
      </c>
      <c r="P214" s="170">
        <v>0</v>
      </c>
      <c r="Q214" s="170">
        <f>ROUND(E214*P214,2)</f>
        <v>0</v>
      </c>
      <c r="R214" s="170"/>
      <c r="S214" s="170" t="s">
        <v>184</v>
      </c>
      <c r="T214" s="171" t="s">
        <v>143</v>
      </c>
      <c r="U214" s="157">
        <v>0</v>
      </c>
      <c r="V214" s="157">
        <f>ROUND(E214*U214,2)</f>
        <v>0</v>
      </c>
      <c r="W214" s="157"/>
      <c r="X214" s="157" t="s">
        <v>189</v>
      </c>
      <c r="Y214" s="148"/>
      <c r="Z214" s="148"/>
      <c r="AA214" s="148"/>
      <c r="AB214" s="148"/>
      <c r="AC214" s="148"/>
      <c r="AD214" s="148"/>
      <c r="AE214" s="148"/>
      <c r="AF214" s="148"/>
      <c r="AG214" s="148" t="s">
        <v>190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55"/>
      <c r="B215" s="156"/>
      <c r="C215" s="192" t="s">
        <v>415</v>
      </c>
      <c r="D215" s="190"/>
      <c r="E215" s="191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48"/>
      <c r="Z215" s="148"/>
      <c r="AA215" s="148"/>
      <c r="AB215" s="148"/>
      <c r="AC215" s="148"/>
      <c r="AD215" s="148"/>
      <c r="AE215" s="148"/>
      <c r="AF215" s="148"/>
      <c r="AG215" s="148" t="s">
        <v>164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55"/>
      <c r="B216" s="156"/>
      <c r="C216" s="193" t="s">
        <v>508</v>
      </c>
      <c r="D216" s="190"/>
      <c r="E216" s="191">
        <v>3.09</v>
      </c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48"/>
      <c r="Z216" s="148"/>
      <c r="AA216" s="148"/>
      <c r="AB216" s="148"/>
      <c r="AC216" s="148"/>
      <c r="AD216" s="148"/>
      <c r="AE216" s="148"/>
      <c r="AF216" s="148"/>
      <c r="AG216" s="148" t="s">
        <v>164</v>
      </c>
      <c r="AH216" s="148">
        <v>2</v>
      </c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 x14ac:dyDescent="0.2">
      <c r="A217" s="155"/>
      <c r="B217" s="156"/>
      <c r="C217" s="192" t="s">
        <v>437</v>
      </c>
      <c r="D217" s="190"/>
      <c r="E217" s="191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48"/>
      <c r="Z217" s="148"/>
      <c r="AA217" s="148"/>
      <c r="AB217" s="148"/>
      <c r="AC217" s="148"/>
      <c r="AD217" s="148"/>
      <c r="AE217" s="148"/>
      <c r="AF217" s="148"/>
      <c r="AG217" s="148" t="s">
        <v>164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55"/>
      <c r="B218" s="156"/>
      <c r="C218" s="188" t="s">
        <v>509</v>
      </c>
      <c r="D218" s="179"/>
      <c r="E218" s="180">
        <v>3</v>
      </c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48"/>
      <c r="Z218" s="148"/>
      <c r="AA218" s="148"/>
      <c r="AB218" s="148"/>
      <c r="AC218" s="148"/>
      <c r="AD218" s="148"/>
      <c r="AE218" s="148"/>
      <c r="AF218" s="148"/>
      <c r="AG218" s="148" t="s">
        <v>164</v>
      </c>
      <c r="AH218" s="148">
        <v>0</v>
      </c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65">
        <v>53</v>
      </c>
      <c r="B219" s="166" t="s">
        <v>562</v>
      </c>
      <c r="C219" s="175" t="s">
        <v>563</v>
      </c>
      <c r="D219" s="167" t="s">
        <v>507</v>
      </c>
      <c r="E219" s="168">
        <v>19</v>
      </c>
      <c r="F219" s="169"/>
      <c r="G219" s="170">
        <f>ROUND(E219*F219,2)</f>
        <v>0</v>
      </c>
      <c r="H219" s="169">
        <v>250</v>
      </c>
      <c r="I219" s="170">
        <f>ROUND(E219*H219,2)</f>
        <v>4750</v>
      </c>
      <c r="J219" s="169">
        <v>0</v>
      </c>
      <c r="K219" s="170">
        <f>ROUND(E219*J219,2)</f>
        <v>0</v>
      </c>
      <c r="L219" s="170">
        <v>21</v>
      </c>
      <c r="M219" s="170">
        <f>G219*(1+L219/100)</f>
        <v>0</v>
      </c>
      <c r="N219" s="170">
        <v>2E-3</v>
      </c>
      <c r="O219" s="170">
        <f>ROUND(E219*N219,2)</f>
        <v>0.04</v>
      </c>
      <c r="P219" s="170">
        <v>0</v>
      </c>
      <c r="Q219" s="170">
        <f>ROUND(E219*P219,2)</f>
        <v>0</v>
      </c>
      <c r="R219" s="170"/>
      <c r="S219" s="170" t="s">
        <v>184</v>
      </c>
      <c r="T219" s="171" t="s">
        <v>143</v>
      </c>
      <c r="U219" s="157">
        <v>0</v>
      </c>
      <c r="V219" s="157">
        <f>ROUND(E219*U219,2)</f>
        <v>0</v>
      </c>
      <c r="W219" s="157"/>
      <c r="X219" s="157" t="s">
        <v>189</v>
      </c>
      <c r="Y219" s="148"/>
      <c r="Z219" s="148"/>
      <c r="AA219" s="148"/>
      <c r="AB219" s="148"/>
      <c r="AC219" s="148"/>
      <c r="AD219" s="148"/>
      <c r="AE219" s="148"/>
      <c r="AF219" s="148"/>
      <c r="AG219" s="148" t="s">
        <v>190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55"/>
      <c r="B220" s="156"/>
      <c r="C220" s="192" t="s">
        <v>415</v>
      </c>
      <c r="D220" s="190"/>
      <c r="E220" s="191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8"/>
      <c r="Z220" s="148"/>
      <c r="AA220" s="148"/>
      <c r="AB220" s="148"/>
      <c r="AC220" s="148"/>
      <c r="AD220" s="148"/>
      <c r="AE220" s="148"/>
      <c r="AF220" s="148"/>
      <c r="AG220" s="148" t="s">
        <v>164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55"/>
      <c r="B221" s="156"/>
      <c r="C221" s="193" t="s">
        <v>564</v>
      </c>
      <c r="D221" s="190"/>
      <c r="E221" s="191">
        <v>18.54</v>
      </c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48"/>
      <c r="Z221" s="148"/>
      <c r="AA221" s="148"/>
      <c r="AB221" s="148"/>
      <c r="AC221" s="148"/>
      <c r="AD221" s="148"/>
      <c r="AE221" s="148"/>
      <c r="AF221" s="148"/>
      <c r="AG221" s="148" t="s">
        <v>164</v>
      </c>
      <c r="AH221" s="148">
        <v>2</v>
      </c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55"/>
      <c r="B222" s="156"/>
      <c r="C222" s="192" t="s">
        <v>437</v>
      </c>
      <c r="D222" s="190"/>
      <c r="E222" s="191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48"/>
      <c r="Z222" s="148"/>
      <c r="AA222" s="148"/>
      <c r="AB222" s="148"/>
      <c r="AC222" s="148"/>
      <c r="AD222" s="148"/>
      <c r="AE222" s="148"/>
      <c r="AF222" s="148"/>
      <c r="AG222" s="148" t="s">
        <v>164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55"/>
      <c r="B223" s="156"/>
      <c r="C223" s="188" t="s">
        <v>565</v>
      </c>
      <c r="D223" s="179"/>
      <c r="E223" s="180">
        <v>19</v>
      </c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48"/>
      <c r="Z223" s="148"/>
      <c r="AA223" s="148"/>
      <c r="AB223" s="148"/>
      <c r="AC223" s="148"/>
      <c r="AD223" s="148"/>
      <c r="AE223" s="148"/>
      <c r="AF223" s="148"/>
      <c r="AG223" s="148" t="s">
        <v>164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65">
        <v>54</v>
      </c>
      <c r="B224" s="166" t="s">
        <v>566</v>
      </c>
      <c r="C224" s="175" t="s">
        <v>567</v>
      </c>
      <c r="D224" s="167" t="s">
        <v>507</v>
      </c>
      <c r="E224" s="168">
        <v>5</v>
      </c>
      <c r="F224" s="169"/>
      <c r="G224" s="170">
        <f>ROUND(E224*F224,2)</f>
        <v>0</v>
      </c>
      <c r="H224" s="169">
        <v>120</v>
      </c>
      <c r="I224" s="170">
        <f>ROUND(E224*H224,2)</f>
        <v>600</v>
      </c>
      <c r="J224" s="169">
        <v>0</v>
      </c>
      <c r="K224" s="170">
        <f>ROUND(E224*J224,2)</f>
        <v>0</v>
      </c>
      <c r="L224" s="170">
        <v>21</v>
      </c>
      <c r="M224" s="170">
        <f>G224*(1+L224/100)</f>
        <v>0</v>
      </c>
      <c r="N224" s="170">
        <v>2E-3</v>
      </c>
      <c r="O224" s="170">
        <f>ROUND(E224*N224,2)</f>
        <v>0.01</v>
      </c>
      <c r="P224" s="170">
        <v>0</v>
      </c>
      <c r="Q224" s="170">
        <f>ROUND(E224*P224,2)</f>
        <v>0</v>
      </c>
      <c r="R224" s="170"/>
      <c r="S224" s="170" t="s">
        <v>184</v>
      </c>
      <c r="T224" s="171" t="s">
        <v>143</v>
      </c>
      <c r="U224" s="157">
        <v>0</v>
      </c>
      <c r="V224" s="157">
        <f>ROUND(E224*U224,2)</f>
        <v>0</v>
      </c>
      <c r="W224" s="157"/>
      <c r="X224" s="157" t="s">
        <v>189</v>
      </c>
      <c r="Y224" s="148"/>
      <c r="Z224" s="148"/>
      <c r="AA224" s="148"/>
      <c r="AB224" s="148"/>
      <c r="AC224" s="148"/>
      <c r="AD224" s="148"/>
      <c r="AE224" s="148"/>
      <c r="AF224" s="148"/>
      <c r="AG224" s="148" t="s">
        <v>190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">
      <c r="A225" s="155"/>
      <c r="B225" s="156"/>
      <c r="C225" s="192" t="s">
        <v>415</v>
      </c>
      <c r="D225" s="190"/>
      <c r="E225" s="191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48"/>
      <c r="Z225" s="148"/>
      <c r="AA225" s="148"/>
      <c r="AB225" s="148"/>
      <c r="AC225" s="148"/>
      <c r="AD225" s="148"/>
      <c r="AE225" s="148"/>
      <c r="AF225" s="148"/>
      <c r="AG225" s="148" t="s">
        <v>164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55"/>
      <c r="B226" s="156"/>
      <c r="C226" s="193" t="s">
        <v>526</v>
      </c>
      <c r="D226" s="190"/>
      <c r="E226" s="191">
        <v>5.15</v>
      </c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48"/>
      <c r="Z226" s="148"/>
      <c r="AA226" s="148"/>
      <c r="AB226" s="148"/>
      <c r="AC226" s="148"/>
      <c r="AD226" s="148"/>
      <c r="AE226" s="148"/>
      <c r="AF226" s="148"/>
      <c r="AG226" s="148" t="s">
        <v>164</v>
      </c>
      <c r="AH226" s="148">
        <v>2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55"/>
      <c r="B227" s="156"/>
      <c r="C227" s="192" t="s">
        <v>437</v>
      </c>
      <c r="D227" s="190"/>
      <c r="E227" s="191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8"/>
      <c r="Z227" s="148"/>
      <c r="AA227" s="148"/>
      <c r="AB227" s="148"/>
      <c r="AC227" s="148"/>
      <c r="AD227" s="148"/>
      <c r="AE227" s="148"/>
      <c r="AF227" s="148"/>
      <c r="AG227" s="148" t="s">
        <v>164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">
      <c r="A228" s="155"/>
      <c r="B228" s="156"/>
      <c r="C228" s="188" t="s">
        <v>527</v>
      </c>
      <c r="D228" s="179"/>
      <c r="E228" s="180">
        <v>5</v>
      </c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48"/>
      <c r="Z228" s="148"/>
      <c r="AA228" s="148"/>
      <c r="AB228" s="148"/>
      <c r="AC228" s="148"/>
      <c r="AD228" s="148"/>
      <c r="AE228" s="148"/>
      <c r="AF228" s="148"/>
      <c r="AG228" s="148" t="s">
        <v>164</v>
      </c>
      <c r="AH228" s="148">
        <v>0</v>
      </c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">
      <c r="A229" s="165">
        <v>55</v>
      </c>
      <c r="B229" s="166" t="s">
        <v>568</v>
      </c>
      <c r="C229" s="175" t="s">
        <v>569</v>
      </c>
      <c r="D229" s="167" t="s">
        <v>507</v>
      </c>
      <c r="E229" s="168">
        <v>10</v>
      </c>
      <c r="F229" s="169"/>
      <c r="G229" s="170">
        <f>ROUND(E229*F229,2)</f>
        <v>0</v>
      </c>
      <c r="H229" s="169">
        <v>100</v>
      </c>
      <c r="I229" s="170">
        <f>ROUND(E229*H229,2)</f>
        <v>1000</v>
      </c>
      <c r="J229" s="169">
        <v>0</v>
      </c>
      <c r="K229" s="170">
        <f>ROUND(E229*J229,2)</f>
        <v>0</v>
      </c>
      <c r="L229" s="170">
        <v>21</v>
      </c>
      <c r="M229" s="170">
        <f>G229*(1+L229/100)</f>
        <v>0</v>
      </c>
      <c r="N229" s="170">
        <v>2E-3</v>
      </c>
      <c r="O229" s="170">
        <f>ROUND(E229*N229,2)</f>
        <v>0.02</v>
      </c>
      <c r="P229" s="170">
        <v>0</v>
      </c>
      <c r="Q229" s="170">
        <f>ROUND(E229*P229,2)</f>
        <v>0</v>
      </c>
      <c r="R229" s="170"/>
      <c r="S229" s="170" t="s">
        <v>184</v>
      </c>
      <c r="T229" s="171" t="s">
        <v>143</v>
      </c>
      <c r="U229" s="157">
        <v>0</v>
      </c>
      <c r="V229" s="157">
        <f>ROUND(E229*U229,2)</f>
        <v>0</v>
      </c>
      <c r="W229" s="157"/>
      <c r="X229" s="157" t="s">
        <v>189</v>
      </c>
      <c r="Y229" s="148"/>
      <c r="Z229" s="148"/>
      <c r="AA229" s="148"/>
      <c r="AB229" s="148"/>
      <c r="AC229" s="148"/>
      <c r="AD229" s="148"/>
      <c r="AE229" s="148"/>
      <c r="AF229" s="148"/>
      <c r="AG229" s="148" t="s">
        <v>190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55"/>
      <c r="B230" s="156"/>
      <c r="C230" s="192" t="s">
        <v>415</v>
      </c>
      <c r="D230" s="190"/>
      <c r="E230" s="191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48"/>
      <c r="Z230" s="148"/>
      <c r="AA230" s="148"/>
      <c r="AB230" s="148"/>
      <c r="AC230" s="148"/>
      <c r="AD230" s="148"/>
      <c r="AE230" s="148"/>
      <c r="AF230" s="148"/>
      <c r="AG230" s="148" t="s">
        <v>164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">
      <c r="A231" s="155"/>
      <c r="B231" s="156"/>
      <c r="C231" s="193" t="s">
        <v>522</v>
      </c>
      <c r="D231" s="190"/>
      <c r="E231" s="191">
        <v>10.3</v>
      </c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48"/>
      <c r="Z231" s="148"/>
      <c r="AA231" s="148"/>
      <c r="AB231" s="148"/>
      <c r="AC231" s="148"/>
      <c r="AD231" s="148"/>
      <c r="AE231" s="148"/>
      <c r="AF231" s="148"/>
      <c r="AG231" s="148" t="s">
        <v>164</v>
      </c>
      <c r="AH231" s="148">
        <v>2</v>
      </c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55"/>
      <c r="B232" s="156"/>
      <c r="C232" s="192" t="s">
        <v>437</v>
      </c>
      <c r="D232" s="190"/>
      <c r="E232" s="191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48"/>
      <c r="Z232" s="148"/>
      <c r="AA232" s="148"/>
      <c r="AB232" s="148"/>
      <c r="AC232" s="148"/>
      <c r="AD232" s="148"/>
      <c r="AE232" s="148"/>
      <c r="AF232" s="148"/>
      <c r="AG232" s="148" t="s">
        <v>164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1" x14ac:dyDescent="0.2">
      <c r="A233" s="155"/>
      <c r="B233" s="156"/>
      <c r="C233" s="188" t="s">
        <v>523</v>
      </c>
      <c r="D233" s="179"/>
      <c r="E233" s="180">
        <v>10</v>
      </c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48"/>
      <c r="Z233" s="148"/>
      <c r="AA233" s="148"/>
      <c r="AB233" s="148"/>
      <c r="AC233" s="148"/>
      <c r="AD233" s="148"/>
      <c r="AE233" s="148"/>
      <c r="AF233" s="148"/>
      <c r="AG233" s="148" t="s">
        <v>164</v>
      </c>
      <c r="AH233" s="148">
        <v>0</v>
      </c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1" x14ac:dyDescent="0.2">
      <c r="A234" s="165">
        <v>56</v>
      </c>
      <c r="B234" s="166" t="s">
        <v>570</v>
      </c>
      <c r="C234" s="175" t="s">
        <v>571</v>
      </c>
      <c r="D234" s="167" t="s">
        <v>507</v>
      </c>
      <c r="E234" s="168">
        <v>6</v>
      </c>
      <c r="F234" s="169"/>
      <c r="G234" s="170">
        <f>ROUND(E234*F234,2)</f>
        <v>0</v>
      </c>
      <c r="H234" s="169">
        <v>200</v>
      </c>
      <c r="I234" s="170">
        <f>ROUND(E234*H234,2)</f>
        <v>1200</v>
      </c>
      <c r="J234" s="169">
        <v>0</v>
      </c>
      <c r="K234" s="170">
        <f>ROUND(E234*J234,2)</f>
        <v>0</v>
      </c>
      <c r="L234" s="170">
        <v>21</v>
      </c>
      <c r="M234" s="170">
        <f>G234*(1+L234/100)</f>
        <v>0</v>
      </c>
      <c r="N234" s="170">
        <v>2E-3</v>
      </c>
      <c r="O234" s="170">
        <f>ROUND(E234*N234,2)</f>
        <v>0.01</v>
      </c>
      <c r="P234" s="170">
        <v>0</v>
      </c>
      <c r="Q234" s="170">
        <f>ROUND(E234*P234,2)</f>
        <v>0</v>
      </c>
      <c r="R234" s="170"/>
      <c r="S234" s="170" t="s">
        <v>184</v>
      </c>
      <c r="T234" s="171" t="s">
        <v>143</v>
      </c>
      <c r="U234" s="157">
        <v>0</v>
      </c>
      <c r="V234" s="157">
        <f>ROUND(E234*U234,2)</f>
        <v>0</v>
      </c>
      <c r="W234" s="157"/>
      <c r="X234" s="157" t="s">
        <v>189</v>
      </c>
      <c r="Y234" s="148"/>
      <c r="Z234" s="148"/>
      <c r="AA234" s="148"/>
      <c r="AB234" s="148"/>
      <c r="AC234" s="148"/>
      <c r="AD234" s="148"/>
      <c r="AE234" s="148"/>
      <c r="AF234" s="148"/>
      <c r="AG234" s="148" t="s">
        <v>190</v>
      </c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">
      <c r="A235" s="155"/>
      <c r="B235" s="156"/>
      <c r="C235" s="192" t="s">
        <v>415</v>
      </c>
      <c r="D235" s="190"/>
      <c r="E235" s="191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48"/>
      <c r="Z235" s="148"/>
      <c r="AA235" s="148"/>
      <c r="AB235" s="148"/>
      <c r="AC235" s="148"/>
      <c r="AD235" s="148"/>
      <c r="AE235" s="148"/>
      <c r="AF235" s="148"/>
      <c r="AG235" s="148" t="s">
        <v>164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1" x14ac:dyDescent="0.2">
      <c r="A236" s="155"/>
      <c r="B236" s="156"/>
      <c r="C236" s="193" t="s">
        <v>572</v>
      </c>
      <c r="D236" s="190"/>
      <c r="E236" s="191">
        <v>6.18</v>
      </c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48"/>
      <c r="Z236" s="148"/>
      <c r="AA236" s="148"/>
      <c r="AB236" s="148"/>
      <c r="AC236" s="148"/>
      <c r="AD236" s="148"/>
      <c r="AE236" s="148"/>
      <c r="AF236" s="148"/>
      <c r="AG236" s="148" t="s">
        <v>164</v>
      </c>
      <c r="AH236" s="148">
        <v>2</v>
      </c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 x14ac:dyDescent="0.2">
      <c r="A237" s="155"/>
      <c r="B237" s="156"/>
      <c r="C237" s="192" t="s">
        <v>437</v>
      </c>
      <c r="D237" s="190"/>
      <c r="E237" s="191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48"/>
      <c r="Z237" s="148"/>
      <c r="AA237" s="148"/>
      <c r="AB237" s="148"/>
      <c r="AC237" s="148"/>
      <c r="AD237" s="148"/>
      <c r="AE237" s="148"/>
      <c r="AF237" s="148"/>
      <c r="AG237" s="148" t="s">
        <v>164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">
      <c r="A238" s="155"/>
      <c r="B238" s="156"/>
      <c r="C238" s="188" t="s">
        <v>573</v>
      </c>
      <c r="D238" s="179"/>
      <c r="E238" s="180">
        <v>6</v>
      </c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8"/>
      <c r="Z238" s="148"/>
      <c r="AA238" s="148"/>
      <c r="AB238" s="148"/>
      <c r="AC238" s="148"/>
      <c r="AD238" s="148"/>
      <c r="AE238" s="148"/>
      <c r="AF238" s="148"/>
      <c r="AG238" s="148" t="s">
        <v>164</v>
      </c>
      <c r="AH238" s="148">
        <v>0</v>
      </c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 x14ac:dyDescent="0.2">
      <c r="A239" s="165">
        <v>57</v>
      </c>
      <c r="B239" s="166" t="s">
        <v>574</v>
      </c>
      <c r="C239" s="175" t="s">
        <v>575</v>
      </c>
      <c r="D239" s="167" t="s">
        <v>507</v>
      </c>
      <c r="E239" s="168">
        <v>9</v>
      </c>
      <c r="F239" s="169"/>
      <c r="G239" s="170">
        <f>ROUND(E239*F239,2)</f>
        <v>0</v>
      </c>
      <c r="H239" s="169">
        <v>480</v>
      </c>
      <c r="I239" s="170">
        <f>ROUND(E239*H239,2)</f>
        <v>4320</v>
      </c>
      <c r="J239" s="169">
        <v>0</v>
      </c>
      <c r="K239" s="170">
        <f>ROUND(E239*J239,2)</f>
        <v>0</v>
      </c>
      <c r="L239" s="170">
        <v>21</v>
      </c>
      <c r="M239" s="170">
        <f>G239*(1+L239/100)</f>
        <v>0</v>
      </c>
      <c r="N239" s="170">
        <v>2E-3</v>
      </c>
      <c r="O239" s="170">
        <f>ROUND(E239*N239,2)</f>
        <v>0.02</v>
      </c>
      <c r="P239" s="170">
        <v>0</v>
      </c>
      <c r="Q239" s="170">
        <f>ROUND(E239*P239,2)</f>
        <v>0</v>
      </c>
      <c r="R239" s="170"/>
      <c r="S239" s="170" t="s">
        <v>184</v>
      </c>
      <c r="T239" s="171" t="s">
        <v>143</v>
      </c>
      <c r="U239" s="157">
        <v>0</v>
      </c>
      <c r="V239" s="157">
        <f>ROUND(E239*U239,2)</f>
        <v>0</v>
      </c>
      <c r="W239" s="157"/>
      <c r="X239" s="157" t="s">
        <v>189</v>
      </c>
      <c r="Y239" s="148"/>
      <c r="Z239" s="148"/>
      <c r="AA239" s="148"/>
      <c r="AB239" s="148"/>
      <c r="AC239" s="148"/>
      <c r="AD239" s="148"/>
      <c r="AE239" s="148"/>
      <c r="AF239" s="148"/>
      <c r="AG239" s="148" t="s">
        <v>190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">
      <c r="A240" s="155"/>
      <c r="B240" s="156"/>
      <c r="C240" s="192" t="s">
        <v>415</v>
      </c>
      <c r="D240" s="190"/>
      <c r="E240" s="191"/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48"/>
      <c r="Z240" s="148"/>
      <c r="AA240" s="148"/>
      <c r="AB240" s="148"/>
      <c r="AC240" s="148"/>
      <c r="AD240" s="148"/>
      <c r="AE240" s="148"/>
      <c r="AF240" s="148"/>
      <c r="AG240" s="148" t="s">
        <v>164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55"/>
      <c r="B241" s="156"/>
      <c r="C241" s="193" t="s">
        <v>576</v>
      </c>
      <c r="D241" s="190"/>
      <c r="E241" s="191">
        <v>9.27</v>
      </c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48"/>
      <c r="Z241" s="148"/>
      <c r="AA241" s="148"/>
      <c r="AB241" s="148"/>
      <c r="AC241" s="148"/>
      <c r="AD241" s="148"/>
      <c r="AE241" s="148"/>
      <c r="AF241" s="148"/>
      <c r="AG241" s="148" t="s">
        <v>164</v>
      </c>
      <c r="AH241" s="148">
        <v>2</v>
      </c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 x14ac:dyDescent="0.2">
      <c r="A242" s="155"/>
      <c r="B242" s="156"/>
      <c r="C242" s="192" t="s">
        <v>437</v>
      </c>
      <c r="D242" s="190"/>
      <c r="E242" s="191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48"/>
      <c r="Z242" s="148"/>
      <c r="AA242" s="148"/>
      <c r="AB242" s="148"/>
      <c r="AC242" s="148"/>
      <c r="AD242" s="148"/>
      <c r="AE242" s="148"/>
      <c r="AF242" s="148"/>
      <c r="AG242" s="148" t="s">
        <v>164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1" x14ac:dyDescent="0.2">
      <c r="A243" s="155"/>
      <c r="B243" s="156"/>
      <c r="C243" s="188" t="s">
        <v>577</v>
      </c>
      <c r="D243" s="179"/>
      <c r="E243" s="180">
        <v>9</v>
      </c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48"/>
      <c r="Z243" s="148"/>
      <c r="AA243" s="148"/>
      <c r="AB243" s="148"/>
      <c r="AC243" s="148"/>
      <c r="AD243" s="148"/>
      <c r="AE243" s="148"/>
      <c r="AF243" s="148"/>
      <c r="AG243" s="148" t="s">
        <v>164</v>
      </c>
      <c r="AH243" s="148">
        <v>0</v>
      </c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 x14ac:dyDescent="0.2">
      <c r="A244" s="165">
        <v>58</v>
      </c>
      <c r="B244" s="166" t="s">
        <v>578</v>
      </c>
      <c r="C244" s="175" t="s">
        <v>579</v>
      </c>
      <c r="D244" s="167" t="s">
        <v>507</v>
      </c>
      <c r="E244" s="168">
        <v>2</v>
      </c>
      <c r="F244" s="169"/>
      <c r="G244" s="170">
        <f>ROUND(E244*F244,2)</f>
        <v>0</v>
      </c>
      <c r="H244" s="169">
        <v>300</v>
      </c>
      <c r="I244" s="170">
        <f>ROUND(E244*H244,2)</f>
        <v>600</v>
      </c>
      <c r="J244" s="169">
        <v>0</v>
      </c>
      <c r="K244" s="170">
        <f>ROUND(E244*J244,2)</f>
        <v>0</v>
      </c>
      <c r="L244" s="170">
        <v>21</v>
      </c>
      <c r="M244" s="170">
        <f>G244*(1+L244/100)</f>
        <v>0</v>
      </c>
      <c r="N244" s="170">
        <v>2E-3</v>
      </c>
      <c r="O244" s="170">
        <f>ROUND(E244*N244,2)</f>
        <v>0</v>
      </c>
      <c r="P244" s="170">
        <v>0</v>
      </c>
      <c r="Q244" s="170">
        <f>ROUND(E244*P244,2)</f>
        <v>0</v>
      </c>
      <c r="R244" s="170"/>
      <c r="S244" s="170" t="s">
        <v>184</v>
      </c>
      <c r="T244" s="171" t="s">
        <v>143</v>
      </c>
      <c r="U244" s="157">
        <v>0</v>
      </c>
      <c r="V244" s="157">
        <f>ROUND(E244*U244,2)</f>
        <v>0</v>
      </c>
      <c r="W244" s="157"/>
      <c r="X244" s="157" t="s">
        <v>189</v>
      </c>
      <c r="Y244" s="148"/>
      <c r="Z244" s="148"/>
      <c r="AA244" s="148"/>
      <c r="AB244" s="148"/>
      <c r="AC244" s="148"/>
      <c r="AD244" s="148"/>
      <c r="AE244" s="148"/>
      <c r="AF244" s="148"/>
      <c r="AG244" s="148" t="s">
        <v>190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1" x14ac:dyDescent="0.2">
      <c r="A245" s="155"/>
      <c r="B245" s="156"/>
      <c r="C245" s="192" t="s">
        <v>415</v>
      </c>
      <c r="D245" s="190"/>
      <c r="E245" s="191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48"/>
      <c r="Z245" s="148"/>
      <c r="AA245" s="148"/>
      <c r="AB245" s="148"/>
      <c r="AC245" s="148"/>
      <c r="AD245" s="148"/>
      <c r="AE245" s="148"/>
      <c r="AF245" s="148"/>
      <c r="AG245" s="148" t="s">
        <v>164</v>
      </c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">
      <c r="A246" s="155"/>
      <c r="B246" s="156"/>
      <c r="C246" s="193" t="s">
        <v>518</v>
      </c>
      <c r="D246" s="190"/>
      <c r="E246" s="191">
        <v>2.06</v>
      </c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48"/>
      <c r="Z246" s="148"/>
      <c r="AA246" s="148"/>
      <c r="AB246" s="148"/>
      <c r="AC246" s="148"/>
      <c r="AD246" s="148"/>
      <c r="AE246" s="148"/>
      <c r="AF246" s="148"/>
      <c r="AG246" s="148" t="s">
        <v>164</v>
      </c>
      <c r="AH246" s="148">
        <v>2</v>
      </c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1" x14ac:dyDescent="0.2">
      <c r="A247" s="155"/>
      <c r="B247" s="156"/>
      <c r="C247" s="192" t="s">
        <v>437</v>
      </c>
      <c r="D247" s="190"/>
      <c r="E247" s="191"/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48"/>
      <c r="Z247" s="148"/>
      <c r="AA247" s="148"/>
      <c r="AB247" s="148"/>
      <c r="AC247" s="148"/>
      <c r="AD247" s="148"/>
      <c r="AE247" s="148"/>
      <c r="AF247" s="148"/>
      <c r="AG247" s="148" t="s">
        <v>164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 x14ac:dyDescent="0.2">
      <c r="A248" s="155"/>
      <c r="B248" s="156"/>
      <c r="C248" s="188" t="s">
        <v>519</v>
      </c>
      <c r="D248" s="179"/>
      <c r="E248" s="180">
        <v>2</v>
      </c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48"/>
      <c r="Z248" s="148"/>
      <c r="AA248" s="148"/>
      <c r="AB248" s="148"/>
      <c r="AC248" s="148"/>
      <c r="AD248" s="148"/>
      <c r="AE248" s="148"/>
      <c r="AF248" s="148"/>
      <c r="AG248" s="148" t="s">
        <v>164</v>
      </c>
      <c r="AH248" s="148">
        <v>0</v>
      </c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ht="22.5" outlineLevel="1" x14ac:dyDescent="0.2">
      <c r="A249" s="165">
        <v>64</v>
      </c>
      <c r="B249" s="166" t="s">
        <v>580</v>
      </c>
      <c r="C249" s="175" t="s">
        <v>581</v>
      </c>
      <c r="D249" s="167" t="s">
        <v>507</v>
      </c>
      <c r="E249" s="168">
        <v>4</v>
      </c>
      <c r="F249" s="169"/>
      <c r="G249" s="170">
        <f>ROUND(E249*F249,2)</f>
        <v>0</v>
      </c>
      <c r="H249" s="169">
        <v>8500</v>
      </c>
      <c r="I249" s="170">
        <f>ROUND(E249*H249,2)</f>
        <v>34000</v>
      </c>
      <c r="J249" s="169">
        <v>0</v>
      </c>
      <c r="K249" s="170">
        <f>ROUND(E249*J249,2)</f>
        <v>0</v>
      </c>
      <c r="L249" s="170">
        <v>21</v>
      </c>
      <c r="M249" s="170">
        <f>G249*(1+L249/100)</f>
        <v>0</v>
      </c>
      <c r="N249" s="170">
        <v>2E-3</v>
      </c>
      <c r="O249" s="170">
        <f>ROUND(E249*N249,2)</f>
        <v>0.01</v>
      </c>
      <c r="P249" s="170">
        <v>0</v>
      </c>
      <c r="Q249" s="170">
        <f>ROUND(E249*P249,2)</f>
        <v>0</v>
      </c>
      <c r="R249" s="170"/>
      <c r="S249" s="170" t="s">
        <v>184</v>
      </c>
      <c r="T249" s="171" t="s">
        <v>143</v>
      </c>
      <c r="U249" s="157">
        <v>0</v>
      </c>
      <c r="V249" s="157">
        <f>ROUND(E249*U249,2)</f>
        <v>0</v>
      </c>
      <c r="W249" s="157"/>
      <c r="X249" s="157" t="s">
        <v>189</v>
      </c>
      <c r="Y249" s="148"/>
      <c r="Z249" s="148"/>
      <c r="AA249" s="148"/>
      <c r="AB249" s="148"/>
      <c r="AC249" s="148"/>
      <c r="AD249" s="148"/>
      <c r="AE249" s="148"/>
      <c r="AF249" s="148"/>
      <c r="AG249" s="148" t="s">
        <v>190</v>
      </c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1" x14ac:dyDescent="0.2">
      <c r="A250" s="155"/>
      <c r="B250" s="156"/>
      <c r="C250" s="192" t="s">
        <v>415</v>
      </c>
      <c r="D250" s="190"/>
      <c r="E250" s="191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48"/>
      <c r="Z250" s="148"/>
      <c r="AA250" s="148"/>
      <c r="AB250" s="148"/>
      <c r="AC250" s="148"/>
      <c r="AD250" s="148"/>
      <c r="AE250" s="148"/>
      <c r="AF250" s="148"/>
      <c r="AG250" s="148" t="s">
        <v>164</v>
      </c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1" x14ac:dyDescent="0.2">
      <c r="A251" s="155"/>
      <c r="B251" s="156"/>
      <c r="C251" s="193" t="s">
        <v>546</v>
      </c>
      <c r="D251" s="190"/>
      <c r="E251" s="191">
        <v>4.12</v>
      </c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48"/>
      <c r="Z251" s="148"/>
      <c r="AA251" s="148"/>
      <c r="AB251" s="148"/>
      <c r="AC251" s="148"/>
      <c r="AD251" s="148"/>
      <c r="AE251" s="148"/>
      <c r="AF251" s="148"/>
      <c r="AG251" s="148" t="s">
        <v>164</v>
      </c>
      <c r="AH251" s="148">
        <v>2</v>
      </c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1" x14ac:dyDescent="0.2">
      <c r="A252" s="155"/>
      <c r="B252" s="156"/>
      <c r="C252" s="192" t="s">
        <v>437</v>
      </c>
      <c r="D252" s="190"/>
      <c r="E252" s="191"/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48"/>
      <c r="Z252" s="148"/>
      <c r="AA252" s="148"/>
      <c r="AB252" s="148"/>
      <c r="AC252" s="148"/>
      <c r="AD252" s="148"/>
      <c r="AE252" s="148"/>
      <c r="AF252" s="148"/>
      <c r="AG252" s="148" t="s">
        <v>164</v>
      </c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 x14ac:dyDescent="0.2">
      <c r="A253" s="155"/>
      <c r="B253" s="156"/>
      <c r="C253" s="188" t="s">
        <v>547</v>
      </c>
      <c r="D253" s="179"/>
      <c r="E253" s="180">
        <v>4</v>
      </c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48"/>
      <c r="Z253" s="148"/>
      <c r="AA253" s="148"/>
      <c r="AB253" s="148"/>
      <c r="AC253" s="148"/>
      <c r="AD253" s="148"/>
      <c r="AE253" s="148"/>
      <c r="AF253" s="148"/>
      <c r="AG253" s="148" t="s">
        <v>164</v>
      </c>
      <c r="AH253" s="148">
        <v>0</v>
      </c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ht="22.5" outlineLevel="1" x14ac:dyDescent="0.2">
      <c r="A254" s="165">
        <v>66</v>
      </c>
      <c r="B254" s="166" t="s">
        <v>582</v>
      </c>
      <c r="C254" s="175" t="s">
        <v>583</v>
      </c>
      <c r="D254" s="167" t="s">
        <v>507</v>
      </c>
      <c r="E254" s="168">
        <v>21</v>
      </c>
      <c r="F254" s="169"/>
      <c r="G254" s="170">
        <f>ROUND(E254*F254,2)</f>
        <v>0</v>
      </c>
      <c r="H254" s="169">
        <v>120</v>
      </c>
      <c r="I254" s="170">
        <f>ROUND(E254*H254,2)</f>
        <v>2520</v>
      </c>
      <c r="J254" s="169">
        <v>0</v>
      </c>
      <c r="K254" s="170">
        <f>ROUND(E254*J254,2)</f>
        <v>0</v>
      </c>
      <c r="L254" s="170">
        <v>21</v>
      </c>
      <c r="M254" s="170">
        <f>G254*(1+L254/100)</f>
        <v>0</v>
      </c>
      <c r="N254" s="170">
        <v>1.5E-3</v>
      </c>
      <c r="O254" s="170">
        <f>ROUND(E254*N254,2)</f>
        <v>0.03</v>
      </c>
      <c r="P254" s="170">
        <v>0</v>
      </c>
      <c r="Q254" s="170">
        <f>ROUND(E254*P254,2)</f>
        <v>0</v>
      </c>
      <c r="R254" s="170"/>
      <c r="S254" s="170" t="s">
        <v>184</v>
      </c>
      <c r="T254" s="171" t="s">
        <v>143</v>
      </c>
      <c r="U254" s="157">
        <v>0</v>
      </c>
      <c r="V254" s="157">
        <f>ROUND(E254*U254,2)</f>
        <v>0</v>
      </c>
      <c r="W254" s="157"/>
      <c r="X254" s="157" t="s">
        <v>189</v>
      </c>
      <c r="Y254" s="148"/>
      <c r="Z254" s="148"/>
      <c r="AA254" s="148"/>
      <c r="AB254" s="148"/>
      <c r="AC254" s="148"/>
      <c r="AD254" s="148"/>
      <c r="AE254" s="148"/>
      <c r="AF254" s="148"/>
      <c r="AG254" s="148" t="s">
        <v>190</v>
      </c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1" x14ac:dyDescent="0.2">
      <c r="A255" s="155"/>
      <c r="B255" s="156"/>
      <c r="C255" s="192" t="s">
        <v>415</v>
      </c>
      <c r="D255" s="190"/>
      <c r="E255" s="191"/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48"/>
      <c r="Z255" s="148"/>
      <c r="AA255" s="148"/>
      <c r="AB255" s="148"/>
      <c r="AC255" s="148"/>
      <c r="AD255" s="148"/>
      <c r="AE255" s="148"/>
      <c r="AF255" s="148"/>
      <c r="AG255" s="148" t="s">
        <v>164</v>
      </c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1" x14ac:dyDescent="0.2">
      <c r="A256" s="155"/>
      <c r="B256" s="156"/>
      <c r="C256" s="193" t="s">
        <v>584</v>
      </c>
      <c r="D256" s="190"/>
      <c r="E256" s="191">
        <v>20.6</v>
      </c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48"/>
      <c r="Z256" s="148"/>
      <c r="AA256" s="148"/>
      <c r="AB256" s="148"/>
      <c r="AC256" s="148"/>
      <c r="AD256" s="148"/>
      <c r="AE256" s="148"/>
      <c r="AF256" s="148"/>
      <c r="AG256" s="148" t="s">
        <v>164</v>
      </c>
      <c r="AH256" s="148">
        <v>2</v>
      </c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1" x14ac:dyDescent="0.2">
      <c r="A257" s="155"/>
      <c r="B257" s="156"/>
      <c r="C257" s="192" t="s">
        <v>437</v>
      </c>
      <c r="D257" s="190"/>
      <c r="E257" s="191"/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48"/>
      <c r="Z257" s="148"/>
      <c r="AA257" s="148"/>
      <c r="AB257" s="148"/>
      <c r="AC257" s="148"/>
      <c r="AD257" s="148"/>
      <c r="AE257" s="148"/>
      <c r="AF257" s="148"/>
      <c r="AG257" s="148" t="s">
        <v>164</v>
      </c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1" x14ac:dyDescent="0.2">
      <c r="A258" s="155"/>
      <c r="B258" s="156"/>
      <c r="C258" s="188" t="s">
        <v>585</v>
      </c>
      <c r="D258" s="179"/>
      <c r="E258" s="180">
        <v>21</v>
      </c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48"/>
      <c r="Z258" s="148"/>
      <c r="AA258" s="148"/>
      <c r="AB258" s="148"/>
      <c r="AC258" s="148"/>
      <c r="AD258" s="148"/>
      <c r="AE258" s="148"/>
      <c r="AF258" s="148"/>
      <c r="AG258" s="148" t="s">
        <v>164</v>
      </c>
      <c r="AH258" s="148">
        <v>0</v>
      </c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ht="22.5" outlineLevel="1" x14ac:dyDescent="0.2">
      <c r="A259" s="165">
        <v>67</v>
      </c>
      <c r="B259" s="166" t="s">
        <v>586</v>
      </c>
      <c r="C259" s="175" t="s">
        <v>587</v>
      </c>
      <c r="D259" s="167" t="s">
        <v>507</v>
      </c>
      <c r="E259" s="168">
        <v>8</v>
      </c>
      <c r="F259" s="169"/>
      <c r="G259" s="170">
        <f>ROUND(E259*F259,2)</f>
        <v>0</v>
      </c>
      <c r="H259" s="169">
        <v>80</v>
      </c>
      <c r="I259" s="170">
        <f>ROUND(E259*H259,2)</f>
        <v>640</v>
      </c>
      <c r="J259" s="169">
        <v>0</v>
      </c>
      <c r="K259" s="170">
        <f>ROUND(E259*J259,2)</f>
        <v>0</v>
      </c>
      <c r="L259" s="170">
        <v>21</v>
      </c>
      <c r="M259" s="170">
        <f>G259*(1+L259/100)</f>
        <v>0</v>
      </c>
      <c r="N259" s="170">
        <v>1.5E-3</v>
      </c>
      <c r="O259" s="170">
        <f>ROUND(E259*N259,2)</f>
        <v>0.01</v>
      </c>
      <c r="P259" s="170">
        <v>0</v>
      </c>
      <c r="Q259" s="170">
        <f>ROUND(E259*P259,2)</f>
        <v>0</v>
      </c>
      <c r="R259" s="170"/>
      <c r="S259" s="170" t="s">
        <v>184</v>
      </c>
      <c r="T259" s="171" t="s">
        <v>143</v>
      </c>
      <c r="U259" s="157">
        <v>0</v>
      </c>
      <c r="V259" s="157">
        <f>ROUND(E259*U259,2)</f>
        <v>0</v>
      </c>
      <c r="W259" s="157"/>
      <c r="X259" s="157" t="s">
        <v>189</v>
      </c>
      <c r="Y259" s="148"/>
      <c r="Z259" s="148"/>
      <c r="AA259" s="148"/>
      <c r="AB259" s="148"/>
      <c r="AC259" s="148"/>
      <c r="AD259" s="148"/>
      <c r="AE259" s="148"/>
      <c r="AF259" s="148"/>
      <c r="AG259" s="148" t="s">
        <v>190</v>
      </c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1" x14ac:dyDescent="0.2">
      <c r="A260" s="155"/>
      <c r="B260" s="156"/>
      <c r="C260" s="192" t="s">
        <v>415</v>
      </c>
      <c r="D260" s="190"/>
      <c r="E260" s="191"/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48"/>
      <c r="Z260" s="148"/>
      <c r="AA260" s="148"/>
      <c r="AB260" s="148"/>
      <c r="AC260" s="148"/>
      <c r="AD260" s="148"/>
      <c r="AE260" s="148"/>
      <c r="AF260" s="148"/>
      <c r="AG260" s="148" t="s">
        <v>164</v>
      </c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1" x14ac:dyDescent="0.2">
      <c r="A261" s="155"/>
      <c r="B261" s="156"/>
      <c r="C261" s="193" t="s">
        <v>588</v>
      </c>
      <c r="D261" s="190"/>
      <c r="E261" s="191">
        <v>7.7249999999999996</v>
      </c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48"/>
      <c r="Z261" s="148"/>
      <c r="AA261" s="148"/>
      <c r="AB261" s="148"/>
      <c r="AC261" s="148"/>
      <c r="AD261" s="148"/>
      <c r="AE261" s="148"/>
      <c r="AF261" s="148"/>
      <c r="AG261" s="148" t="s">
        <v>164</v>
      </c>
      <c r="AH261" s="148">
        <v>2</v>
      </c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1" x14ac:dyDescent="0.2">
      <c r="A262" s="155"/>
      <c r="B262" s="156"/>
      <c r="C262" s="192" t="s">
        <v>437</v>
      </c>
      <c r="D262" s="190"/>
      <c r="E262" s="191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48"/>
      <c r="Z262" s="148"/>
      <c r="AA262" s="148"/>
      <c r="AB262" s="148"/>
      <c r="AC262" s="148"/>
      <c r="AD262" s="148"/>
      <c r="AE262" s="148"/>
      <c r="AF262" s="148"/>
      <c r="AG262" s="148" t="s">
        <v>164</v>
      </c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1" x14ac:dyDescent="0.2">
      <c r="A263" s="155"/>
      <c r="B263" s="156"/>
      <c r="C263" s="188" t="s">
        <v>589</v>
      </c>
      <c r="D263" s="179"/>
      <c r="E263" s="180">
        <v>8</v>
      </c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48"/>
      <c r="Z263" s="148"/>
      <c r="AA263" s="148"/>
      <c r="AB263" s="148"/>
      <c r="AC263" s="148"/>
      <c r="AD263" s="148"/>
      <c r="AE263" s="148"/>
      <c r="AF263" s="148"/>
      <c r="AG263" s="148" t="s">
        <v>164</v>
      </c>
      <c r="AH263" s="148">
        <v>0</v>
      </c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ht="22.5" outlineLevel="1" x14ac:dyDescent="0.2">
      <c r="A264" s="165">
        <v>68</v>
      </c>
      <c r="B264" s="166" t="s">
        <v>590</v>
      </c>
      <c r="C264" s="175" t="s">
        <v>595</v>
      </c>
      <c r="D264" s="167" t="s">
        <v>219</v>
      </c>
      <c r="E264" s="168">
        <v>12</v>
      </c>
      <c r="F264" s="169"/>
      <c r="G264" s="170">
        <f>ROUND(E264*F264,2)</f>
        <v>0</v>
      </c>
      <c r="H264" s="169">
        <v>144.5</v>
      </c>
      <c r="I264" s="170">
        <f>ROUND(E264*H264,2)</f>
        <v>1734</v>
      </c>
      <c r="J264" s="169">
        <v>0</v>
      </c>
      <c r="K264" s="170">
        <f>ROUND(E264*J264,2)</f>
        <v>0</v>
      </c>
      <c r="L264" s="170">
        <v>21</v>
      </c>
      <c r="M264" s="170">
        <f>G264*(1+L264/100)</f>
        <v>0</v>
      </c>
      <c r="N264" s="170">
        <v>7.0000000000000001E-3</v>
      </c>
      <c r="O264" s="170">
        <f>ROUND(E264*N264,2)</f>
        <v>0.08</v>
      </c>
      <c r="P264" s="170">
        <v>0</v>
      </c>
      <c r="Q264" s="170">
        <f>ROUND(E264*P264,2)</f>
        <v>0</v>
      </c>
      <c r="R264" s="170" t="s">
        <v>188</v>
      </c>
      <c r="S264" s="170" t="s">
        <v>142</v>
      </c>
      <c r="T264" s="171" t="s">
        <v>158</v>
      </c>
      <c r="U264" s="157">
        <v>0</v>
      </c>
      <c r="V264" s="157">
        <f>ROUND(E264*U264,2)</f>
        <v>0</v>
      </c>
      <c r="W264" s="157"/>
      <c r="X264" s="157" t="s">
        <v>189</v>
      </c>
      <c r="Y264" s="148"/>
      <c r="Z264" s="148"/>
      <c r="AA264" s="148"/>
      <c r="AB264" s="148"/>
      <c r="AC264" s="148"/>
      <c r="AD264" s="148"/>
      <c r="AE264" s="148"/>
      <c r="AF264" s="148"/>
      <c r="AG264" s="148" t="s">
        <v>190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1" x14ac:dyDescent="0.2">
      <c r="A265" s="155"/>
      <c r="B265" s="156"/>
      <c r="C265" s="192" t="s">
        <v>415</v>
      </c>
      <c r="D265" s="190"/>
      <c r="E265" s="191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48"/>
      <c r="Z265" s="148"/>
      <c r="AA265" s="148"/>
      <c r="AB265" s="148"/>
      <c r="AC265" s="148"/>
      <c r="AD265" s="148"/>
      <c r="AE265" s="148"/>
      <c r="AF265" s="148"/>
      <c r="AG265" s="148" t="s">
        <v>164</v>
      </c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1" x14ac:dyDescent="0.2">
      <c r="A266" s="155"/>
      <c r="B266" s="156"/>
      <c r="C266" s="193" t="s">
        <v>596</v>
      </c>
      <c r="D266" s="190"/>
      <c r="E266" s="191"/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48"/>
      <c r="Z266" s="148"/>
      <c r="AA266" s="148"/>
      <c r="AB266" s="148"/>
      <c r="AC266" s="148"/>
      <c r="AD266" s="148"/>
      <c r="AE266" s="148"/>
      <c r="AF266" s="148"/>
      <c r="AG266" s="148" t="s">
        <v>164</v>
      </c>
      <c r="AH266" s="148">
        <v>2</v>
      </c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x14ac:dyDescent="0.2">
      <c r="A267" s="159" t="s">
        <v>137</v>
      </c>
      <c r="B267" s="160" t="s">
        <v>91</v>
      </c>
      <c r="C267" s="174" t="s">
        <v>92</v>
      </c>
      <c r="D267" s="161"/>
      <c r="E267" s="162"/>
      <c r="F267" s="163"/>
      <c r="G267" s="163">
        <f>SUMIF(AG268:AG268,"&lt;&gt;NOR",G268:G268)</f>
        <v>0</v>
      </c>
      <c r="H267" s="163"/>
      <c r="I267" s="163">
        <f>SUM(I268:I268)</f>
        <v>0</v>
      </c>
      <c r="J267" s="163"/>
      <c r="K267" s="163">
        <f>SUM(K268:K268)</f>
        <v>4478.1099999999997</v>
      </c>
      <c r="L267" s="163"/>
      <c r="M267" s="163">
        <f>SUM(M268:M268)</f>
        <v>0</v>
      </c>
      <c r="N267" s="163"/>
      <c r="O267" s="163">
        <f>SUM(O268:O268)</f>
        <v>0</v>
      </c>
      <c r="P267" s="163"/>
      <c r="Q267" s="163">
        <f>SUM(Q268:Q268)</f>
        <v>0</v>
      </c>
      <c r="R267" s="163"/>
      <c r="S267" s="163"/>
      <c r="T267" s="164"/>
      <c r="U267" s="158"/>
      <c r="V267" s="158">
        <f>SUM(V268:V268)</f>
        <v>8.98</v>
      </c>
      <c r="W267" s="158"/>
      <c r="X267" s="158"/>
      <c r="AG267" t="s">
        <v>138</v>
      </c>
    </row>
    <row r="268" spans="1:60" outlineLevel="1" x14ac:dyDescent="0.2">
      <c r="A268" s="165">
        <v>69</v>
      </c>
      <c r="B268" s="166" t="s">
        <v>591</v>
      </c>
      <c r="C268" s="175" t="s">
        <v>592</v>
      </c>
      <c r="D268" s="167" t="s">
        <v>228</v>
      </c>
      <c r="E268" s="168">
        <v>4.6550000000000002</v>
      </c>
      <c r="F268" s="169"/>
      <c r="G268" s="170">
        <f>ROUND(E268*F268,2)</f>
        <v>0</v>
      </c>
      <c r="H268" s="169">
        <v>0</v>
      </c>
      <c r="I268" s="170">
        <f>ROUND(E268*H268,2)</f>
        <v>0</v>
      </c>
      <c r="J268" s="169">
        <v>962</v>
      </c>
      <c r="K268" s="170">
        <f>ROUND(E268*J268,2)</f>
        <v>4478.1099999999997</v>
      </c>
      <c r="L268" s="170">
        <v>21</v>
      </c>
      <c r="M268" s="170">
        <f>G268*(1+L268/100)</f>
        <v>0</v>
      </c>
      <c r="N268" s="170">
        <v>0</v>
      </c>
      <c r="O268" s="170">
        <f>ROUND(E268*N268,2)</f>
        <v>0</v>
      </c>
      <c r="P268" s="170">
        <v>0</v>
      </c>
      <c r="Q268" s="170">
        <f>ROUND(E268*P268,2)</f>
        <v>0</v>
      </c>
      <c r="R268" s="170"/>
      <c r="S268" s="170" t="s">
        <v>142</v>
      </c>
      <c r="T268" s="171" t="s">
        <v>158</v>
      </c>
      <c r="U268" s="157">
        <v>1.93</v>
      </c>
      <c r="V268" s="157">
        <f>ROUND(E268*U268,2)</f>
        <v>8.98</v>
      </c>
      <c r="W268" s="157"/>
      <c r="X268" s="157" t="s">
        <v>229</v>
      </c>
      <c r="Y268" s="148"/>
      <c r="Z268" s="148"/>
      <c r="AA268" s="148"/>
      <c r="AB268" s="148"/>
      <c r="AC268" s="148"/>
      <c r="AD268" s="148"/>
      <c r="AE268" s="148"/>
      <c r="AF268" s="148"/>
      <c r="AG268" s="148" t="s">
        <v>230</v>
      </c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x14ac:dyDescent="0.2">
      <c r="A269" s="3"/>
      <c r="B269" s="4"/>
      <c r="C269" s="176"/>
      <c r="D269" s="6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AE269">
        <v>15</v>
      </c>
      <c r="AF269">
        <v>21</v>
      </c>
      <c r="AG269" t="s">
        <v>124</v>
      </c>
    </row>
    <row r="270" spans="1:60" x14ac:dyDescent="0.2">
      <c r="A270" s="151"/>
      <c r="B270" s="152" t="s">
        <v>29</v>
      </c>
      <c r="C270" s="177"/>
      <c r="D270" s="153"/>
      <c r="E270" s="154"/>
      <c r="F270" s="154"/>
      <c r="G270" s="173">
        <f>G8+G267</f>
        <v>0</v>
      </c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AE270">
        <f>SUMIF(L7:L268,AE269,G7:G268)</f>
        <v>0</v>
      </c>
      <c r="AF270">
        <f>SUMIF(L7:L268,AF269,G7:G268)</f>
        <v>0</v>
      </c>
      <c r="AG270" t="s">
        <v>151</v>
      </c>
    </row>
    <row r="271" spans="1:60" x14ac:dyDescent="0.2">
      <c r="C271" s="178"/>
      <c r="D271" s="10"/>
      <c r="AG271" t="s">
        <v>152</v>
      </c>
    </row>
    <row r="272" spans="1:60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</sheetData>
  <mergeCells count="14">
    <mergeCell ref="C15:G15"/>
    <mergeCell ref="A1:G1"/>
    <mergeCell ref="C2:G2"/>
    <mergeCell ref="C3:G3"/>
    <mergeCell ref="C4:G4"/>
    <mergeCell ref="C10:G10"/>
    <mergeCell ref="C97:G97"/>
    <mergeCell ref="C102:G102"/>
    <mergeCell ref="C18:G18"/>
    <mergeCell ref="C25:G25"/>
    <mergeCell ref="C29:G29"/>
    <mergeCell ref="C30:G30"/>
    <mergeCell ref="C56:G56"/>
    <mergeCell ref="C59:G59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V01 V01.1 Naklady</vt:lpstr>
      <vt:lpstr>SO 01 1.1 Pol</vt:lpstr>
      <vt:lpstr>SO 02 2.2 Pol</vt:lpstr>
      <vt:lpstr>SO 04 4.1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1.1 Pol'!Názvy_tisku</vt:lpstr>
      <vt:lpstr>'SO 02 2.2 Pol'!Názvy_tisku</vt:lpstr>
      <vt:lpstr>'SO 04 4.1 Pol'!Názvy_tisku</vt:lpstr>
      <vt:lpstr>'V01 V01.1 Naklady'!Názvy_tisku</vt:lpstr>
      <vt:lpstr>oadresa</vt:lpstr>
      <vt:lpstr>Stavba!Objednatel</vt:lpstr>
      <vt:lpstr>Stavba!Objekt</vt:lpstr>
      <vt:lpstr>'SO 01 1.1 Pol'!Oblast_tisku</vt:lpstr>
      <vt:lpstr>'SO 02 2.2 Pol'!Oblast_tisku</vt:lpstr>
      <vt:lpstr>'SO 04 4.1 Pol'!Oblast_tisku</vt:lpstr>
      <vt:lpstr>Stavba!Oblast_tisku</vt:lpstr>
      <vt:lpstr>'V01 V01.1 Naklady'!Oblast_tisku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 Šimková</dc:creator>
  <cp:lastModifiedBy>Lenovo</cp:lastModifiedBy>
  <cp:lastPrinted>2019-03-19T12:27:02Z</cp:lastPrinted>
  <dcterms:created xsi:type="dcterms:W3CDTF">2009-04-08T07:15:50Z</dcterms:created>
  <dcterms:modified xsi:type="dcterms:W3CDTF">2020-04-08T13:21:32Z</dcterms:modified>
</cp:coreProperties>
</file>